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fiore\Documents\2015_Ammistrazione Digitale\151124_Gara CTR\"/>
    </mc:Choice>
  </mc:AlternateContent>
  <bookViews>
    <workbookView xWindow="0" yWindow="0" windowWidth="28800" windowHeight="12435" firstSheet="2" activeTab="6"/>
  </bookViews>
  <sheets>
    <sheet name="Affidamento 9 + 1 mesi" sheetId="6" r:id="rId1"/>
    <sheet name="Affidamento - SLA" sheetId="4" r:id="rId2"/>
    <sheet name="Stima base d'asta" sheetId="3" r:id="rId3"/>
    <sheet name="Appalto - 12 Mesi" sheetId="7" r:id="rId4"/>
    <sheet name="Appalto - 6 Mesi" sheetId="10" r:id="rId5"/>
    <sheet name="Appalto - Stima SLA" sheetId="5" r:id="rId6"/>
    <sheet name="Spesa Complessiva" sheetId="11" r:id="rId7"/>
  </sheets>
  <externalReferences>
    <externalReference r:id="rId8"/>
  </externalReferences>
  <definedNames>
    <definedName name="_xlnm.Print_Area" localSheetId="0">'Affidamento 9 + 1 mesi'!$A$1:$H$41</definedName>
    <definedName name="_xlnm.Print_Area" localSheetId="3">'Appalto - 12 Mesi'!$A$1:$H$50</definedName>
    <definedName name="_xlnm.Print_Area" localSheetId="4">'Appalto - 6 Mesi'!$A$1:$H$48</definedName>
    <definedName name="_xlnm.Print_Area" localSheetId="5">'Appalto - Stima SLA'!$A$1:$J$23</definedName>
    <definedName name="_xlnm.Print_Area" localSheetId="6">'Spesa Complessiva'!$A$3:$B$8</definedName>
    <definedName name="_xlnm.Print_Area" localSheetId="2">'Stima base d''asta'!$A$1:$F$30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0" l="1"/>
  <c r="F47" i="10"/>
  <c r="H40" i="10"/>
  <c r="F40" i="10"/>
  <c r="H43" i="7"/>
  <c r="H47" i="7"/>
  <c r="F47" i="7"/>
  <c r="F43" i="7"/>
  <c r="H40" i="7"/>
  <c r="F40" i="7"/>
  <c r="F20" i="7"/>
  <c r="F23" i="3"/>
  <c r="D23" i="3"/>
  <c r="F20" i="3"/>
  <c r="D20" i="3"/>
  <c r="F13" i="3"/>
  <c r="D13" i="3"/>
  <c r="F9" i="3"/>
  <c r="D9" i="3"/>
  <c r="F27" i="3"/>
  <c r="D27" i="3"/>
  <c r="B2" i="11" l="1"/>
  <c r="D29" i="3" l="1"/>
  <c r="B26" i="3" l="1"/>
  <c r="B25" i="3"/>
  <c r="F45" i="7"/>
  <c r="H45" i="7" s="1"/>
  <c r="F46" i="7"/>
  <c r="H46" i="7" s="1"/>
  <c r="F45" i="10"/>
  <c r="H45" i="10" s="1"/>
  <c r="H49" i="7"/>
  <c r="C25" i="3" l="1"/>
  <c r="D25" i="3"/>
  <c r="F25" i="3" s="1"/>
  <c r="F29" i="3"/>
  <c r="B6" i="11" s="1"/>
  <c r="A7" i="11"/>
  <c r="A5" i="11"/>
  <c r="D7" i="5" l="1"/>
  <c r="D23" i="10" l="1"/>
  <c r="F23" i="10" s="1"/>
  <c r="D23" i="7"/>
  <c r="F46" i="10"/>
  <c r="F42" i="10"/>
  <c r="F43" i="10" s="1"/>
  <c r="J37" i="10"/>
  <c r="D37" i="10" s="1"/>
  <c r="F37" i="10" s="1"/>
  <c r="J35" i="10"/>
  <c r="D35" i="10" s="1"/>
  <c r="F35" i="10" s="1"/>
  <c r="J33" i="10"/>
  <c r="F33" i="10" s="1"/>
  <c r="H33" i="10" s="1"/>
  <c r="J32" i="10"/>
  <c r="D32" i="10" s="1"/>
  <c r="F32" i="10" s="1"/>
  <c r="H32" i="10" s="1"/>
  <c r="F30" i="10"/>
  <c r="H30" i="10" s="1"/>
  <c r="F29" i="10"/>
  <c r="H29" i="10" s="1"/>
  <c r="F28" i="10"/>
  <c r="H28" i="10" s="1"/>
  <c r="F27" i="10"/>
  <c r="H27" i="10" s="1"/>
  <c r="D19" i="10"/>
  <c r="F19" i="10" s="1"/>
  <c r="D18" i="10"/>
  <c r="F18" i="10" s="1"/>
  <c r="H18" i="10" s="1"/>
  <c r="D16" i="10"/>
  <c r="F16" i="10" s="1"/>
  <c r="H16" i="10" s="1"/>
  <c r="D15" i="10"/>
  <c r="F15" i="10" s="1"/>
  <c r="H15" i="10" s="1"/>
  <c r="D14" i="10"/>
  <c r="F14" i="10" s="1"/>
  <c r="H14" i="10" s="1"/>
  <c r="D13" i="10"/>
  <c r="F13" i="10" s="1"/>
  <c r="H13" i="10" s="1"/>
  <c r="D12" i="10"/>
  <c r="F12" i="10" s="1"/>
  <c r="H12" i="10" s="1"/>
  <c r="D11" i="10"/>
  <c r="F11" i="10" s="1"/>
  <c r="D9" i="10"/>
  <c r="F9" i="10" s="1"/>
  <c r="H9" i="10" s="1"/>
  <c r="D8" i="10"/>
  <c r="F8" i="10" s="1"/>
  <c r="H8" i="10" s="1"/>
  <c r="D7" i="10"/>
  <c r="F7" i="10" s="1"/>
  <c r="H7" i="10" s="1"/>
  <c r="D6" i="10"/>
  <c r="F6" i="10" s="1"/>
  <c r="D16" i="7"/>
  <c r="D15" i="7"/>
  <c r="D14" i="7"/>
  <c r="D13" i="7"/>
  <c r="D12" i="7"/>
  <c r="D11" i="7"/>
  <c r="D9" i="7"/>
  <c r="D8" i="7"/>
  <c r="D7" i="7"/>
  <c r="D6" i="7"/>
  <c r="D18" i="7"/>
  <c r="D19" i="7"/>
  <c r="J35" i="7"/>
  <c r="D35" i="7" s="1"/>
  <c r="J37" i="7"/>
  <c r="D37" i="7" s="1"/>
  <c r="J33" i="7"/>
  <c r="J32" i="7"/>
  <c r="D32" i="7" s="1"/>
  <c r="H46" i="10" l="1"/>
  <c r="C26" i="3"/>
  <c r="D26" i="3" s="1"/>
  <c r="J41" i="10"/>
  <c r="C22" i="3" s="1"/>
  <c r="J44" i="10"/>
  <c r="H19" i="10"/>
  <c r="J17" i="10"/>
  <c r="C8" i="3" s="1"/>
  <c r="F24" i="10"/>
  <c r="J22" i="10"/>
  <c r="C12" i="3" s="1"/>
  <c r="H23" i="10"/>
  <c r="H24" i="10" s="1"/>
  <c r="J5" i="10"/>
  <c r="C6" i="3" s="1"/>
  <c r="F20" i="10"/>
  <c r="H6" i="10"/>
  <c r="H37" i="10"/>
  <c r="J36" i="10"/>
  <c r="C18" i="3" s="1"/>
  <c r="J10" i="10"/>
  <c r="C7" i="3" s="1"/>
  <c r="J34" i="10"/>
  <c r="C17" i="3" s="1"/>
  <c r="H35" i="10"/>
  <c r="H11" i="10"/>
  <c r="J26" i="10"/>
  <c r="C15" i="3" s="1"/>
  <c r="J31" i="10"/>
  <c r="C16" i="3" s="1"/>
  <c r="H42" i="10"/>
  <c r="H43" i="10" s="1"/>
  <c r="F42" i="7"/>
  <c r="F37" i="7"/>
  <c r="F35" i="7"/>
  <c r="F33" i="7"/>
  <c r="H33" i="7" s="1"/>
  <c r="F32" i="7"/>
  <c r="F30" i="7"/>
  <c r="H30" i="7" s="1"/>
  <c r="F29" i="7"/>
  <c r="H29" i="7" s="1"/>
  <c r="F28" i="7"/>
  <c r="H28" i="7" s="1"/>
  <c r="F27" i="7"/>
  <c r="F23" i="7"/>
  <c r="F19" i="7"/>
  <c r="H19" i="7" s="1"/>
  <c r="F18" i="7"/>
  <c r="F16" i="7"/>
  <c r="H16" i="7" s="1"/>
  <c r="F15" i="7"/>
  <c r="H15" i="7" s="1"/>
  <c r="F14" i="7"/>
  <c r="H14" i="7" s="1"/>
  <c r="F13" i="7"/>
  <c r="H13" i="7" s="1"/>
  <c r="F12" i="7"/>
  <c r="H12" i="7" s="1"/>
  <c r="F11" i="7"/>
  <c r="F9" i="7"/>
  <c r="H9" i="7" s="1"/>
  <c r="F8" i="7"/>
  <c r="H8" i="7" s="1"/>
  <c r="F7" i="7"/>
  <c r="H7" i="7" s="1"/>
  <c r="F6" i="7"/>
  <c r="D37" i="6"/>
  <c r="F37" i="6" s="1"/>
  <c r="H37" i="6" s="1"/>
  <c r="D35" i="6"/>
  <c r="F35" i="6" s="1"/>
  <c r="H35" i="6" s="1"/>
  <c r="D33" i="6"/>
  <c r="F33" i="6" s="1"/>
  <c r="H33" i="6" s="1"/>
  <c r="D32" i="6"/>
  <c r="F32" i="6" s="1"/>
  <c r="H32" i="6" s="1"/>
  <c r="F30" i="6"/>
  <c r="H30" i="6" s="1"/>
  <c r="F29" i="6"/>
  <c r="H29" i="6" s="1"/>
  <c r="F28" i="6"/>
  <c r="H28" i="6" s="1"/>
  <c r="F27" i="6"/>
  <c r="F23" i="6"/>
  <c r="F24" i="6" s="1"/>
  <c r="F19" i="6"/>
  <c r="H19" i="6" s="1"/>
  <c r="F18" i="6"/>
  <c r="H18" i="6" s="1"/>
  <c r="F16" i="6"/>
  <c r="H16" i="6" s="1"/>
  <c r="F15" i="6"/>
  <c r="H15" i="6" s="1"/>
  <c r="F14" i="6"/>
  <c r="H14" i="6" s="1"/>
  <c r="F13" i="6"/>
  <c r="H13" i="6" s="1"/>
  <c r="F12" i="6"/>
  <c r="H12" i="6" s="1"/>
  <c r="F11" i="6"/>
  <c r="H11" i="6" s="1"/>
  <c r="F9" i="6"/>
  <c r="H9" i="6" s="1"/>
  <c r="F8" i="6"/>
  <c r="H8" i="6" s="1"/>
  <c r="F7" i="6"/>
  <c r="H7" i="6" s="1"/>
  <c r="F6" i="6"/>
  <c r="H6" i="6" s="1"/>
  <c r="H20" i="10" l="1"/>
  <c r="J44" i="7"/>
  <c r="F26" i="3" s="1"/>
  <c r="J41" i="7"/>
  <c r="B22" i="3" s="1"/>
  <c r="D22" i="3" s="1"/>
  <c r="F22" i="3" s="1"/>
  <c r="H23" i="6"/>
  <c r="H24" i="6" s="1"/>
  <c r="H37" i="7"/>
  <c r="J36" i="7"/>
  <c r="B18" i="3" s="1"/>
  <c r="D18" i="3" s="1"/>
  <c r="F18" i="3" s="1"/>
  <c r="H48" i="10"/>
  <c r="F48" i="10"/>
  <c r="H27" i="7"/>
  <c r="J26" i="7"/>
  <c r="B15" i="3" s="1"/>
  <c r="D15" i="3" s="1"/>
  <c r="F15" i="3" s="1"/>
  <c r="H32" i="7"/>
  <c r="J31" i="7"/>
  <c r="B16" i="3" s="1"/>
  <c r="D16" i="3" s="1"/>
  <c r="F16" i="3" s="1"/>
  <c r="H18" i="7"/>
  <c r="J17" i="7"/>
  <c r="B8" i="3" s="1"/>
  <c r="D8" i="3" s="1"/>
  <c r="F8" i="3" s="1"/>
  <c r="H35" i="7"/>
  <c r="J34" i="7"/>
  <c r="B17" i="3" s="1"/>
  <c r="D17" i="3" s="1"/>
  <c r="F17" i="3" s="1"/>
  <c r="J5" i="7"/>
  <c r="B6" i="3" s="1"/>
  <c r="D6" i="3" s="1"/>
  <c r="H11" i="7"/>
  <c r="J10" i="7"/>
  <c r="B7" i="3" s="1"/>
  <c r="D7" i="3" s="1"/>
  <c r="F7" i="3" s="1"/>
  <c r="H23" i="7"/>
  <c r="H24" i="7" s="1"/>
  <c r="J22" i="7"/>
  <c r="B12" i="3" s="1"/>
  <c r="D12" i="3" s="1"/>
  <c r="F12" i="3" s="1"/>
  <c r="F24" i="7"/>
  <c r="H42" i="7"/>
  <c r="F38" i="6"/>
  <c r="H27" i="6"/>
  <c r="H38" i="6" s="1"/>
  <c r="H6" i="7"/>
  <c r="H20" i="6"/>
  <c r="F20" i="6"/>
  <c r="D20" i="5"/>
  <c r="J20" i="5"/>
  <c r="J16" i="5"/>
  <c r="J12" i="5"/>
  <c r="J6" i="5"/>
  <c r="F48" i="7" l="1"/>
  <c r="F50" i="7" s="1"/>
  <c r="B7" i="11"/>
  <c r="F39" i="6"/>
  <c r="J39" i="7"/>
  <c r="D39" i="7" s="1"/>
  <c r="F39" i="7" s="1"/>
  <c r="J39" i="10"/>
  <c r="D39" i="10" s="1"/>
  <c r="F39" i="10" s="1"/>
  <c r="E20" i="5"/>
  <c r="E21" i="5" s="1"/>
  <c r="H20" i="7"/>
  <c r="F6" i="3"/>
  <c r="H39" i="6"/>
  <c r="H48" i="7" l="1"/>
  <c r="B5" i="11" s="1"/>
  <c r="B8" i="11" s="1"/>
  <c r="B9" i="11" s="1"/>
  <c r="H40" i="6"/>
  <c r="H41" i="6" s="1"/>
  <c r="F40" i="6"/>
  <c r="F41" i="6" s="1"/>
  <c r="H39" i="10"/>
  <c r="J38" i="10"/>
  <c r="C19" i="3" s="1"/>
  <c r="H39" i="7"/>
  <c r="J38" i="7"/>
  <c r="B19" i="3" s="1"/>
  <c r="H50" i="7" l="1"/>
  <c r="D19" i="3"/>
  <c r="F19" i="3" s="1"/>
  <c r="D28" i="3"/>
  <c r="D30" i="3" s="1"/>
  <c r="F28" i="3"/>
  <c r="F30" i="3" s="1"/>
</calcChain>
</file>

<file path=xl/sharedStrings.xml><?xml version="1.0" encoding="utf-8"?>
<sst xmlns="http://schemas.openxmlformats.org/spreadsheetml/2006/main" count="358" uniqueCount="127">
  <si>
    <t xml:space="preserve">RETE PRIMARIA FIBRA OTTICA CDN </t>
  </si>
  <si>
    <t xml:space="preserve">CDN 4 Mbps Melfi - Pescopagano  </t>
  </si>
  <si>
    <t>CDN 4 Mbps Lagonegro Chiaromonte</t>
  </si>
  <si>
    <t>CDN 2 Mbps Sede Regione - Corleto Perticara TD880653/01</t>
  </si>
  <si>
    <t>ACCESSI PRIMARI ISDN PER RACCOLTA COLLEGAMENTI SU RETE COMMUTATA</t>
  </si>
  <si>
    <t xml:space="preserve">PRA SULL'AREA LOCALE DI MATERA 60 CANALI 30 Bidirezionale 30 Entranti   </t>
  </si>
  <si>
    <t xml:space="preserve">PRA SULL'AREA LOCALE DI MELFI 30 CANALI 15 Bidirezionale 15 Entranti   </t>
  </si>
  <si>
    <t xml:space="preserve">PRA SULL'AREA LOCALE DI MARSICOVETERE 30 CANALI 15 Bidirezionale 15 Entranti   </t>
  </si>
  <si>
    <t>N. 1 Accesso Primaro per un totale di n. 30 canali bidirezionali 0971/594256</t>
  </si>
  <si>
    <t xml:space="preserve">PRA SULL'AREA LOCALE DI LAGONEGRO 30 CANALI 15 Bidirezionale 15 Entranti   </t>
  </si>
  <si>
    <t xml:space="preserve">PRA SULL'AREA LOCALE DI POTENZA 60 CANALI 30 Bidirezionale 30 Entranti   </t>
  </si>
  <si>
    <t xml:space="preserve">COMPUTO ANALITICO DEI PREZZI PER I BENI E SERVIZI </t>
  </si>
  <si>
    <t xml:space="preserve">SERVIZIO DI HOUSING DEGLI APPARATI OTTICI PRESSO LE CENTRALI TELECOM ITALIA </t>
  </si>
  <si>
    <t xml:space="preserve">SERVIZIO DI GESTIONE EVOLUTA PER I COLLEGAMENTI DI RETE PUBBLICA </t>
  </si>
  <si>
    <t>Descrizione</t>
  </si>
  <si>
    <t>Q.tà</t>
  </si>
  <si>
    <t>Unità di misura</t>
  </si>
  <si>
    <t>canone mensile</t>
  </si>
  <si>
    <t>Costo unitario
(IVA escl)</t>
  </si>
  <si>
    <t>N°</t>
  </si>
  <si>
    <t>Costo totale
(IVA incl.)</t>
  </si>
  <si>
    <t>Costo totale
(IVA escl.)</t>
  </si>
  <si>
    <t>IVA
(22%)</t>
  </si>
  <si>
    <t>Trasporto INTERNET</t>
  </si>
  <si>
    <t xml:space="preserve">Collegamento Telecom Italia Digital Solutions  SPC  </t>
  </si>
  <si>
    <t>Forniture nell'ambito del Progetto "GIGARUPAR"</t>
  </si>
  <si>
    <t>Servizi di gestione trasporto area “Trasporto dell’Informazione”</t>
  </si>
  <si>
    <t>cat.</t>
  </si>
  <si>
    <t>MODALITA' PER SERVIZI CTR in outsourcing</t>
  </si>
  <si>
    <t>Quota</t>
  </si>
  <si>
    <t>canone mensile SLA</t>
  </si>
  <si>
    <t>Parametri di servizio</t>
  </si>
  <si>
    <t>Q.tà target</t>
  </si>
  <si>
    <t>% franchigia</t>
  </si>
  <si>
    <t>Q.tà da assorbire in franchigia</t>
  </si>
  <si>
    <t>Canone mensile per singolo parametro</t>
  </si>
  <si>
    <t>A</t>
  </si>
  <si>
    <t>A1</t>
  </si>
  <si>
    <t>A2</t>
  </si>
  <si>
    <t xml:space="preserve">Gestione, monitoraggio e configurazione della rete </t>
  </si>
  <si>
    <t>TOTALE A1 + A2</t>
  </si>
  <si>
    <t>n. delle PdR gestite</t>
  </si>
  <si>
    <t>A3</t>
  </si>
  <si>
    <t>Manutenzione apparati SLA già previsti</t>
  </si>
  <si>
    <t>TOTALE A</t>
  </si>
  <si>
    <t>B</t>
  </si>
  <si>
    <t>Servizi di gestione interoperabilità e supporto applicativo  area “Interoperabilità e Integrazione dei servizi”</t>
  </si>
  <si>
    <t>B1</t>
  </si>
  <si>
    <t>B2</t>
  </si>
  <si>
    <t>Gestione, monitoraggio e configurazione dei sistemi e servizi per l'interoperabilità</t>
  </si>
  <si>
    <t>TOTALE B</t>
  </si>
  <si>
    <t>n. dei servizi S gestiti</t>
  </si>
  <si>
    <t>C</t>
  </si>
  <si>
    <t xml:space="preserve">Servizi di sicurezza area "Security" </t>
  </si>
  <si>
    <t>C1</t>
  </si>
  <si>
    <t>C2</t>
  </si>
  <si>
    <t>Gestione, monitoraggio e configurazione dei sistemi e servizi per la sicurezza</t>
  </si>
  <si>
    <t>TOTALE C</t>
  </si>
  <si>
    <t>n. di PdRS gestite</t>
  </si>
  <si>
    <t>Specialista Senior Rete</t>
  </si>
  <si>
    <t>Specialista Junior area rete, interoperabilità, web, security</t>
  </si>
  <si>
    <t>Specialista Junior area interoperabilità  (risorsa aggiuntiva dal 1-10-2011 Verbale di progetto n. 5 del  09-09-2011)</t>
  </si>
  <si>
    <t>Specialista Help Desk</t>
  </si>
  <si>
    <t>Presidio on-site – presenze garantite</t>
  </si>
  <si>
    <t>TOTALE "Progetto GIGaRUPAR"</t>
  </si>
  <si>
    <t>TOTALE Progetto CTR</t>
  </si>
  <si>
    <t>TOTALE Trasporto INTERNET</t>
  </si>
  <si>
    <t>STIMA COSTI a SLA del CTR</t>
  </si>
  <si>
    <t>Coordinamento del servizio</t>
  </si>
  <si>
    <t>Totale annuo</t>
  </si>
  <si>
    <t xml:space="preserve">Fornitura in IRU </t>
  </si>
  <si>
    <t>TOTALE IRU</t>
  </si>
  <si>
    <t xml:space="preserve">Manutenzione Backbone Regionale in Fibra Ottica </t>
  </si>
  <si>
    <t>Forniture nell'ambito del Progetto "CTR - Centro Tecnico Regionale"</t>
  </si>
  <si>
    <t>canone mensile
a SLA</t>
  </si>
  <si>
    <t xml:space="preserve">Coordinamento del servizio + Gestione, monitoraggio e configurazione della rete </t>
  </si>
  <si>
    <t>Coordinamento del servizio + Gestione, monitoraggio e configurazione dei sistemi e servizi per l'interoperabilità</t>
  </si>
  <si>
    <t>Coordinamento del servizio + Gestione, monitoraggio e configurazione dei sistemi e servizi per la sicurezza</t>
  </si>
  <si>
    <t>Servizi di gestione trasporto area “Trasporto dell’Informazione” sulla Rete Radio</t>
  </si>
  <si>
    <t>D</t>
  </si>
  <si>
    <t>D1</t>
  </si>
  <si>
    <t>D2</t>
  </si>
  <si>
    <t>Servizi di gestione trasporto area “Trasporto dell’Informazione” sulla GigaRUPAR</t>
  </si>
  <si>
    <t xml:space="preserve">Rete primaria Fibra Ottica CDN </t>
  </si>
  <si>
    <t>STIMA della BASE D'ASTA</t>
  </si>
  <si>
    <t xml:space="preserve">TOTALE </t>
  </si>
  <si>
    <t>Acquisto dell'IRU, computato solo per i mesi successivi alla scadenza del vigente contratto di acquisto (scadenza 31/07/17)</t>
  </si>
  <si>
    <t>Sostituzione apparati della rete primaria</t>
  </si>
  <si>
    <t>TOTALE Sostituzione apparati r.p.</t>
  </si>
  <si>
    <t>TOTALE "Progetto GigaRUPAR"</t>
  </si>
  <si>
    <t xml:space="preserve">Rete primaria in Fibra Ottica CDN </t>
  </si>
  <si>
    <t>Accessi primari ISDN per raccolta collegamenti su Rete Commutata</t>
  </si>
  <si>
    <t>TOTALE "Trasporto INTERNET"</t>
  </si>
  <si>
    <t>Acquisto dell'IRU nei primi 12 mesi di contratto (2 mesi a partire dal 01/08/17)</t>
  </si>
  <si>
    <t>Acquisto una tantum</t>
  </si>
  <si>
    <t>a corpo</t>
  </si>
  <si>
    <t>TOTALE dei primi 12 mesi di contratto</t>
  </si>
  <si>
    <t>sono evidenziati i valori non calcolati dagli sla</t>
  </si>
  <si>
    <t>STIMA COSTI DELL'APPALTO, per i primi 12 mesi</t>
  </si>
  <si>
    <t>N° mesi</t>
  </si>
  <si>
    <t>TOTALE D1 + D2</t>
  </si>
  <si>
    <t>TOTALE D</t>
  </si>
  <si>
    <t>Riduzione del 5%</t>
  </si>
  <si>
    <t>TOTALE GigaRUPAR + Internet + CTR</t>
  </si>
  <si>
    <t>STIMA COSTI dell'affidamento al RTI Telecom, Intema, Publisys per 9 + 1 mesi</t>
  </si>
  <si>
    <t>TOTALE Affidamento</t>
  </si>
  <si>
    <t>Appalto 
primi 12 mesi</t>
  </si>
  <si>
    <t>Appalto
ulteriori 6 mesi</t>
  </si>
  <si>
    <t>Appalto
totale 12 + 6 mesi</t>
  </si>
  <si>
    <t>STIMA COSTI DELL'APPALTO, per i successivi 6 mesi</t>
  </si>
  <si>
    <t>TOTALE dell'APPALTO per i successivi 6 mesi</t>
  </si>
  <si>
    <t>Costo Totale (IVA incl)</t>
  </si>
  <si>
    <t>19.000,00 </t>
  </si>
  <si>
    <t>Oneri per la sicurezza relativi al DUVRI (da riferirsi ai soli rischi interferenziali), non considerati ai sensi del comma 3bis dell’Art. 32 del D.L. 12/06/2013 n. 69</t>
  </si>
  <si>
    <t>Spese amministrative e di pubblicità</t>
  </si>
  <si>
    <t>Oneri per la sicurezza relativi al DUVRI</t>
  </si>
  <si>
    <t>Altri servizi di rete</t>
  </si>
  <si>
    <t>Oneri per la sicurezza relativi al DUVRI (non soggetti a ribasso)</t>
  </si>
  <si>
    <t>Manutenzione apparati SLA</t>
  </si>
  <si>
    <t>Sostituzione apparati della rete primaria e Manutenzione Data Center</t>
  </si>
  <si>
    <t>Manutenzione delle apparecchiature hw del Data Center regionale</t>
  </si>
  <si>
    <t>Affidamento al RTI Telecom, Intema, Publisys per 9 + 1 mesi</t>
  </si>
  <si>
    <t>TOTALE</t>
  </si>
  <si>
    <t>Procedura di gara per la “Prosecuzione dei servizi di connettività della Rete Unitaria della Pubblica Amministrazione Regionale e relativi servizi di base”, della durata di 12 +  6 mesi</t>
  </si>
  <si>
    <t>TOTALE SPESA COMPLESSIVA</t>
  </si>
  <si>
    <t>Specialista Junior area rete, interoperabilità, security</t>
  </si>
  <si>
    <t>Specialista Junior area interoperabilità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</si>
</sst>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sz val="10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3" fontId="4" fillId="0" borderId="0" xfId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4" fontId="5" fillId="0" borderId="3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9" fontId="4" fillId="0" borderId="2" xfId="2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3" fontId="3" fillId="0" borderId="2" xfId="1" applyFont="1" applyFill="1" applyBorder="1" applyAlignment="1">
      <alignment vertical="center" wrapText="1"/>
    </xf>
    <xf numFmtId="43" fontId="3" fillId="0" borderId="3" xfId="1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4" fontId="5" fillId="0" borderId="15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43" fontId="3" fillId="2" borderId="17" xfId="1" applyFont="1" applyFill="1" applyBorder="1" applyAlignment="1">
      <alignment vertical="center"/>
    </xf>
    <xf numFmtId="43" fontId="3" fillId="2" borderId="18" xfId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43" fontId="3" fillId="0" borderId="21" xfId="1" applyFont="1" applyFill="1" applyBorder="1" applyAlignment="1">
      <alignment vertical="center" wrapText="1"/>
    </xf>
    <xf numFmtId="43" fontId="3" fillId="0" borderId="22" xfId="1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43" fontId="3" fillId="2" borderId="24" xfId="1" applyFont="1" applyFill="1" applyBorder="1" applyAlignment="1">
      <alignment vertical="center" wrapText="1"/>
    </xf>
    <xf numFmtId="43" fontId="3" fillId="2" borderId="25" xfId="1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left" vertical="center"/>
    </xf>
    <xf numFmtId="3" fontId="4" fillId="0" borderId="27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4" fontId="5" fillId="0" borderId="28" xfId="0" applyNumberFormat="1" applyFont="1" applyBorder="1" applyAlignment="1">
      <alignment vertical="center" wrapText="1"/>
    </xf>
    <xf numFmtId="0" fontId="9" fillId="0" borderId="21" xfId="0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0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3" fillId="3" borderId="2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4" fontId="3" fillId="0" borderId="21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0" fontId="2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5" borderId="29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  <xf numFmtId="0" fontId="3" fillId="6" borderId="29" xfId="0" applyFont="1" applyFill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3" fontId="4" fillId="0" borderId="0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3" xfId="1" applyFont="1" applyFill="1" applyBorder="1" applyAlignment="1">
      <alignment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4" fontId="2" fillId="2" borderId="37" xfId="1" applyNumberFormat="1" applyFont="1" applyFill="1" applyBorder="1" applyAlignment="1">
      <alignment vertical="center"/>
    </xf>
    <xf numFmtId="4" fontId="4" fillId="0" borderId="37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4" fontId="4" fillId="0" borderId="38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vertical="center" wrapText="1"/>
    </xf>
    <xf numFmtId="0" fontId="2" fillId="2" borderId="40" xfId="0" applyFont="1" applyFill="1" applyBorder="1" applyAlignment="1">
      <alignment vertical="center"/>
    </xf>
    <xf numFmtId="4" fontId="4" fillId="0" borderId="40" xfId="0" applyNumberFormat="1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4" fontId="4" fillId="0" borderId="42" xfId="0" applyNumberFormat="1" applyFont="1" applyBorder="1" applyAlignment="1">
      <alignment vertical="center" wrapText="1"/>
    </xf>
    <xf numFmtId="4" fontId="4" fillId="0" borderId="43" xfId="0" applyNumberFormat="1" applyFont="1" applyBorder="1" applyAlignment="1">
      <alignment vertical="center"/>
    </xf>
    <xf numFmtId="4" fontId="4" fillId="0" borderId="21" xfId="0" applyNumberFormat="1" applyFont="1" applyBorder="1" applyAlignment="1">
      <alignment vertical="center" wrapText="1"/>
    </xf>
    <xf numFmtId="4" fontId="4" fillId="0" borderId="22" xfId="0" applyNumberFormat="1" applyFont="1" applyBorder="1" applyAlignment="1">
      <alignment vertical="center" wrapText="1"/>
    </xf>
    <xf numFmtId="0" fontId="3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4" fontId="2" fillId="2" borderId="46" xfId="1" applyNumberFormat="1" applyFont="1" applyFill="1" applyBorder="1" applyAlignment="1">
      <alignment vertical="center"/>
    </xf>
    <xf numFmtId="43" fontId="2" fillId="2" borderId="27" xfId="1" applyFont="1" applyFill="1" applyBorder="1" applyAlignment="1">
      <alignment vertical="center"/>
    </xf>
    <xf numFmtId="43" fontId="2" fillId="2" borderId="28" xfId="1" applyFont="1" applyFill="1" applyBorder="1" applyAlignment="1">
      <alignment vertical="center"/>
    </xf>
    <xf numFmtId="4" fontId="4" fillId="0" borderId="43" xfId="0" applyNumberFormat="1" applyFont="1" applyBorder="1" applyAlignment="1">
      <alignment vertical="center" wrapText="1"/>
    </xf>
    <xf numFmtId="9" fontId="4" fillId="0" borderId="21" xfId="2" applyFont="1" applyBorder="1" applyAlignment="1">
      <alignment horizontal="center" vertical="center" wrapText="1"/>
    </xf>
    <xf numFmtId="0" fontId="2" fillId="0" borderId="45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horizontal="right" vertical="center"/>
    </xf>
    <xf numFmtId="43" fontId="2" fillId="0" borderId="27" xfId="1" applyFont="1" applyFill="1" applyBorder="1" applyAlignment="1">
      <alignment vertical="center" wrapText="1"/>
    </xf>
    <xf numFmtId="4" fontId="3" fillId="0" borderId="46" xfId="1" applyNumberFormat="1" applyFont="1" applyFill="1" applyBorder="1" applyAlignment="1">
      <alignment vertical="center" wrapText="1"/>
    </xf>
    <xf numFmtId="43" fontId="3" fillId="0" borderId="28" xfId="1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right" vertical="center"/>
    </xf>
    <xf numFmtId="43" fontId="3" fillId="2" borderId="24" xfId="1" applyFont="1" applyFill="1" applyBorder="1" applyAlignment="1">
      <alignment vertical="center"/>
    </xf>
    <xf numFmtId="43" fontId="3" fillId="2" borderId="25" xfId="1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4" fontId="12" fillId="2" borderId="24" xfId="0" applyNumberFormat="1" applyFont="1" applyFill="1" applyBorder="1" applyAlignment="1">
      <alignment vertical="center"/>
    </xf>
    <xf numFmtId="4" fontId="12" fillId="2" borderId="25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4" fontId="3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10" fontId="2" fillId="0" borderId="48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 wrapText="1"/>
    </xf>
    <xf numFmtId="0" fontId="9" fillId="0" borderId="4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/>
    </xf>
    <xf numFmtId="0" fontId="3" fillId="2" borderId="23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vertical="center" wrapText="1"/>
    </xf>
    <xf numFmtId="43" fontId="8" fillId="2" borderId="24" xfId="1" applyFont="1" applyFill="1" applyBorder="1" applyAlignment="1">
      <alignment vertical="center" wrapText="1"/>
    </xf>
    <xf numFmtId="43" fontId="8" fillId="2" borderId="25" xfId="1" applyFont="1" applyFill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50" xfId="0" applyFont="1" applyBorder="1" applyAlignment="1">
      <alignment vertical="center"/>
    </xf>
    <xf numFmtId="4" fontId="5" fillId="0" borderId="50" xfId="0" applyNumberFormat="1" applyFont="1" applyBorder="1" applyAlignment="1">
      <alignment vertical="center"/>
    </xf>
    <xf numFmtId="165" fontId="5" fillId="0" borderId="50" xfId="2" applyNumberFormat="1" applyFont="1" applyBorder="1" applyAlignment="1">
      <alignment horizontal="center" vertical="center"/>
    </xf>
    <xf numFmtId="43" fontId="5" fillId="0" borderId="50" xfId="0" applyNumberFormat="1" applyFont="1" applyBorder="1" applyAlignment="1">
      <alignment vertical="center"/>
    </xf>
    <xf numFmtId="43" fontId="5" fillId="0" borderId="51" xfId="0" applyNumberFormat="1" applyFont="1" applyBorder="1" applyAlignment="1">
      <alignment vertical="center"/>
    </xf>
    <xf numFmtId="0" fontId="16" fillId="8" borderId="53" xfId="0" applyFont="1" applyFill="1" applyBorder="1" applyAlignment="1">
      <alignment horizontal="center" vertical="center" wrapText="1"/>
    </xf>
    <xf numFmtId="0" fontId="16" fillId="8" borderId="54" xfId="0" applyFont="1" applyFill="1" applyBorder="1" applyAlignment="1">
      <alignment horizontal="center" vertical="center" wrapText="1"/>
    </xf>
    <xf numFmtId="0" fontId="17" fillId="9" borderId="55" xfId="0" applyFont="1" applyFill="1" applyBorder="1" applyAlignment="1">
      <alignment vertical="center" wrapText="1"/>
    </xf>
    <xf numFmtId="4" fontId="17" fillId="0" borderId="56" xfId="0" applyNumberFormat="1" applyFont="1" applyBorder="1" applyAlignment="1">
      <alignment horizontal="right" vertical="center"/>
    </xf>
    <xf numFmtId="4" fontId="16" fillId="0" borderId="57" xfId="0" applyNumberFormat="1" applyFont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9" fontId="3" fillId="2" borderId="24" xfId="2" applyFont="1" applyFill="1" applyBorder="1" applyAlignment="1">
      <alignment horizontal="center" vertical="center"/>
    </xf>
    <xf numFmtId="9" fontId="12" fillId="2" borderId="24" xfId="2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right" vertical="center"/>
    </xf>
    <xf numFmtId="0" fontId="16" fillId="9" borderId="55" xfId="0" applyFont="1" applyFill="1" applyBorder="1" applyAlignment="1">
      <alignment horizontal="right" vertical="center" wrapText="1"/>
    </xf>
    <xf numFmtId="4" fontId="16" fillId="0" borderId="56" xfId="0" applyNumberFormat="1" applyFont="1" applyBorder="1" applyAlignment="1">
      <alignment horizontal="right" vertical="center"/>
    </xf>
    <xf numFmtId="0" fontId="18" fillId="8" borderId="53" xfId="0" applyFont="1" applyFill="1" applyBorder="1" applyAlignment="1">
      <alignment horizontal="right" vertical="center" wrapText="1"/>
    </xf>
    <xf numFmtId="4" fontId="18" fillId="8" borderId="54" xfId="0" applyNumberFormat="1" applyFont="1" applyFill="1" applyBorder="1" applyAlignment="1">
      <alignment horizontal="right" vertical="center" wrapText="1"/>
    </xf>
    <xf numFmtId="0" fontId="2" fillId="0" borderId="47" xfId="0" applyFont="1" applyBorder="1" applyAlignment="1">
      <alignment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4" fontId="2" fillId="0" borderId="48" xfId="0" applyNumberFormat="1" applyFont="1" applyBorder="1" applyAlignment="1">
      <alignment vertical="center"/>
    </xf>
    <xf numFmtId="4" fontId="4" fillId="0" borderId="48" xfId="0" applyNumberFormat="1" applyFont="1" applyBorder="1" applyAlignment="1">
      <alignment vertical="center" wrapText="1"/>
    </xf>
    <xf numFmtId="9" fontId="4" fillId="0" borderId="48" xfId="2" applyFont="1" applyBorder="1" applyAlignment="1">
      <alignment horizontal="center" vertical="center" wrapText="1"/>
    </xf>
    <xf numFmtId="4" fontId="4" fillId="0" borderId="49" xfId="0" applyNumberFormat="1" applyFont="1" applyBorder="1" applyAlignment="1">
      <alignment vertical="center" wrapText="1"/>
    </xf>
    <xf numFmtId="0" fontId="3" fillId="3" borderId="30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3" fillId="5" borderId="31" xfId="0" applyFont="1" applyFill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vertical="center"/>
    </xf>
    <xf numFmtId="0" fontId="3" fillId="6" borderId="31" xfId="0" applyFont="1" applyFill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1222_Gara%20CTR_2015_F_Stima%20costo%20affidamento%209%20+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idamento 9 + 1 mesi"/>
      <sheetName val="Affidamento - SLA"/>
    </sheetNames>
    <sheetDataSet>
      <sheetData sheetId="0">
        <row r="39">
          <cell r="H39">
            <v>1579129.2446666667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workbookViewId="0">
      <pane xSplit="1" ySplit="3" topLeftCell="B4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5"/>
  <cols>
    <col min="1" max="1" width="30.7109375" style="1" customWidth="1"/>
    <col min="2" max="2" width="10.7109375" style="1" customWidth="1"/>
    <col min="3" max="3" width="8.7109375" style="1" customWidth="1"/>
    <col min="4" max="4" width="15.7109375" style="6" customWidth="1"/>
    <col min="5" max="5" width="8.7109375" style="1" customWidth="1"/>
    <col min="6" max="6" width="15.7109375" style="1" customWidth="1"/>
    <col min="7" max="7" width="8.7109375" style="1" customWidth="1"/>
    <col min="8" max="8" width="15.7109375" style="1" customWidth="1"/>
    <col min="9" max="9" width="10.5703125" style="1" bestFit="1" customWidth="1"/>
    <col min="10" max="10" width="30.7109375" style="1" customWidth="1"/>
    <col min="11" max="11" width="10.7109375" style="1" customWidth="1"/>
    <col min="12" max="12" width="8.7109375" style="1" customWidth="1"/>
    <col min="13" max="13" width="13.7109375" style="1" customWidth="1"/>
    <col min="14" max="14" width="8.7109375" style="1" customWidth="1"/>
    <col min="15" max="15" width="13.7109375" style="1" customWidth="1"/>
    <col min="16" max="16" width="8.7109375" style="1" customWidth="1"/>
    <col min="17" max="17" width="13.7109375" style="1" customWidth="1"/>
    <col min="18" max="255" width="9.140625" style="1"/>
    <col min="256" max="256" width="44.7109375" style="1" customWidth="1"/>
    <col min="257" max="257" width="24.28515625" style="1" customWidth="1"/>
    <col min="258" max="258" width="15.28515625" style="1" customWidth="1"/>
    <col min="259" max="260" width="22.85546875" style="1" customWidth="1"/>
    <col min="261" max="262" width="19.85546875" style="1" customWidth="1"/>
    <col min="263" max="263" width="16.42578125" style="1" bestFit="1" customWidth="1"/>
    <col min="264" max="264" width="21.28515625" style="1" customWidth="1"/>
    <col min="265" max="265" width="10.5703125" style="1" bestFit="1" customWidth="1"/>
    <col min="266" max="511" width="9.140625" style="1"/>
    <col min="512" max="512" width="44.7109375" style="1" customWidth="1"/>
    <col min="513" max="513" width="24.28515625" style="1" customWidth="1"/>
    <col min="514" max="514" width="15.28515625" style="1" customWidth="1"/>
    <col min="515" max="516" width="22.85546875" style="1" customWidth="1"/>
    <col min="517" max="518" width="19.85546875" style="1" customWidth="1"/>
    <col min="519" max="519" width="16.42578125" style="1" bestFit="1" customWidth="1"/>
    <col min="520" max="520" width="21.28515625" style="1" customWidth="1"/>
    <col min="521" max="521" width="10.5703125" style="1" bestFit="1" customWidth="1"/>
    <col min="522" max="767" width="9.140625" style="1"/>
    <col min="768" max="768" width="44.7109375" style="1" customWidth="1"/>
    <col min="769" max="769" width="24.28515625" style="1" customWidth="1"/>
    <col min="770" max="770" width="15.28515625" style="1" customWidth="1"/>
    <col min="771" max="772" width="22.85546875" style="1" customWidth="1"/>
    <col min="773" max="774" width="19.85546875" style="1" customWidth="1"/>
    <col min="775" max="775" width="16.42578125" style="1" bestFit="1" customWidth="1"/>
    <col min="776" max="776" width="21.28515625" style="1" customWidth="1"/>
    <col min="777" max="777" width="10.5703125" style="1" bestFit="1" customWidth="1"/>
    <col min="778" max="1023" width="9.140625" style="1"/>
    <col min="1024" max="1024" width="44.7109375" style="1" customWidth="1"/>
    <col min="1025" max="1025" width="24.28515625" style="1" customWidth="1"/>
    <col min="1026" max="1026" width="15.28515625" style="1" customWidth="1"/>
    <col min="1027" max="1028" width="22.85546875" style="1" customWidth="1"/>
    <col min="1029" max="1030" width="19.85546875" style="1" customWidth="1"/>
    <col min="1031" max="1031" width="16.42578125" style="1" bestFit="1" customWidth="1"/>
    <col min="1032" max="1032" width="21.28515625" style="1" customWidth="1"/>
    <col min="1033" max="1033" width="10.5703125" style="1" bestFit="1" customWidth="1"/>
    <col min="1034" max="1279" width="9.140625" style="1"/>
    <col min="1280" max="1280" width="44.7109375" style="1" customWidth="1"/>
    <col min="1281" max="1281" width="24.28515625" style="1" customWidth="1"/>
    <col min="1282" max="1282" width="15.28515625" style="1" customWidth="1"/>
    <col min="1283" max="1284" width="22.85546875" style="1" customWidth="1"/>
    <col min="1285" max="1286" width="19.85546875" style="1" customWidth="1"/>
    <col min="1287" max="1287" width="16.42578125" style="1" bestFit="1" customWidth="1"/>
    <col min="1288" max="1288" width="21.28515625" style="1" customWidth="1"/>
    <col min="1289" max="1289" width="10.5703125" style="1" bestFit="1" customWidth="1"/>
    <col min="1290" max="1535" width="9.140625" style="1"/>
    <col min="1536" max="1536" width="44.7109375" style="1" customWidth="1"/>
    <col min="1537" max="1537" width="24.28515625" style="1" customWidth="1"/>
    <col min="1538" max="1538" width="15.28515625" style="1" customWidth="1"/>
    <col min="1539" max="1540" width="22.85546875" style="1" customWidth="1"/>
    <col min="1541" max="1542" width="19.85546875" style="1" customWidth="1"/>
    <col min="1543" max="1543" width="16.42578125" style="1" bestFit="1" customWidth="1"/>
    <col min="1544" max="1544" width="21.28515625" style="1" customWidth="1"/>
    <col min="1545" max="1545" width="10.5703125" style="1" bestFit="1" customWidth="1"/>
    <col min="1546" max="1791" width="9.140625" style="1"/>
    <col min="1792" max="1792" width="44.7109375" style="1" customWidth="1"/>
    <col min="1793" max="1793" width="24.28515625" style="1" customWidth="1"/>
    <col min="1794" max="1794" width="15.28515625" style="1" customWidth="1"/>
    <col min="1795" max="1796" width="22.85546875" style="1" customWidth="1"/>
    <col min="1797" max="1798" width="19.85546875" style="1" customWidth="1"/>
    <col min="1799" max="1799" width="16.42578125" style="1" bestFit="1" customWidth="1"/>
    <col min="1800" max="1800" width="21.28515625" style="1" customWidth="1"/>
    <col min="1801" max="1801" width="10.5703125" style="1" bestFit="1" customWidth="1"/>
    <col min="1802" max="2047" width="9.140625" style="1"/>
    <col min="2048" max="2048" width="44.7109375" style="1" customWidth="1"/>
    <col min="2049" max="2049" width="24.28515625" style="1" customWidth="1"/>
    <col min="2050" max="2050" width="15.28515625" style="1" customWidth="1"/>
    <col min="2051" max="2052" width="22.85546875" style="1" customWidth="1"/>
    <col min="2053" max="2054" width="19.85546875" style="1" customWidth="1"/>
    <col min="2055" max="2055" width="16.42578125" style="1" bestFit="1" customWidth="1"/>
    <col min="2056" max="2056" width="21.28515625" style="1" customWidth="1"/>
    <col min="2057" max="2057" width="10.5703125" style="1" bestFit="1" customWidth="1"/>
    <col min="2058" max="2303" width="9.140625" style="1"/>
    <col min="2304" max="2304" width="44.7109375" style="1" customWidth="1"/>
    <col min="2305" max="2305" width="24.28515625" style="1" customWidth="1"/>
    <col min="2306" max="2306" width="15.28515625" style="1" customWidth="1"/>
    <col min="2307" max="2308" width="22.85546875" style="1" customWidth="1"/>
    <col min="2309" max="2310" width="19.85546875" style="1" customWidth="1"/>
    <col min="2311" max="2311" width="16.42578125" style="1" bestFit="1" customWidth="1"/>
    <col min="2312" max="2312" width="21.28515625" style="1" customWidth="1"/>
    <col min="2313" max="2313" width="10.5703125" style="1" bestFit="1" customWidth="1"/>
    <col min="2314" max="2559" width="9.140625" style="1"/>
    <col min="2560" max="2560" width="44.7109375" style="1" customWidth="1"/>
    <col min="2561" max="2561" width="24.28515625" style="1" customWidth="1"/>
    <col min="2562" max="2562" width="15.28515625" style="1" customWidth="1"/>
    <col min="2563" max="2564" width="22.85546875" style="1" customWidth="1"/>
    <col min="2565" max="2566" width="19.85546875" style="1" customWidth="1"/>
    <col min="2567" max="2567" width="16.42578125" style="1" bestFit="1" customWidth="1"/>
    <col min="2568" max="2568" width="21.28515625" style="1" customWidth="1"/>
    <col min="2569" max="2569" width="10.5703125" style="1" bestFit="1" customWidth="1"/>
    <col min="2570" max="2815" width="9.140625" style="1"/>
    <col min="2816" max="2816" width="44.7109375" style="1" customWidth="1"/>
    <col min="2817" max="2817" width="24.28515625" style="1" customWidth="1"/>
    <col min="2818" max="2818" width="15.28515625" style="1" customWidth="1"/>
    <col min="2819" max="2820" width="22.85546875" style="1" customWidth="1"/>
    <col min="2821" max="2822" width="19.85546875" style="1" customWidth="1"/>
    <col min="2823" max="2823" width="16.42578125" style="1" bestFit="1" customWidth="1"/>
    <col min="2824" max="2824" width="21.28515625" style="1" customWidth="1"/>
    <col min="2825" max="2825" width="10.5703125" style="1" bestFit="1" customWidth="1"/>
    <col min="2826" max="3071" width="9.140625" style="1"/>
    <col min="3072" max="3072" width="44.7109375" style="1" customWidth="1"/>
    <col min="3073" max="3073" width="24.28515625" style="1" customWidth="1"/>
    <col min="3074" max="3074" width="15.28515625" style="1" customWidth="1"/>
    <col min="3075" max="3076" width="22.85546875" style="1" customWidth="1"/>
    <col min="3077" max="3078" width="19.85546875" style="1" customWidth="1"/>
    <col min="3079" max="3079" width="16.42578125" style="1" bestFit="1" customWidth="1"/>
    <col min="3080" max="3080" width="21.28515625" style="1" customWidth="1"/>
    <col min="3081" max="3081" width="10.5703125" style="1" bestFit="1" customWidth="1"/>
    <col min="3082" max="3327" width="9.140625" style="1"/>
    <col min="3328" max="3328" width="44.7109375" style="1" customWidth="1"/>
    <col min="3329" max="3329" width="24.28515625" style="1" customWidth="1"/>
    <col min="3330" max="3330" width="15.28515625" style="1" customWidth="1"/>
    <col min="3331" max="3332" width="22.85546875" style="1" customWidth="1"/>
    <col min="3333" max="3334" width="19.85546875" style="1" customWidth="1"/>
    <col min="3335" max="3335" width="16.42578125" style="1" bestFit="1" customWidth="1"/>
    <col min="3336" max="3336" width="21.28515625" style="1" customWidth="1"/>
    <col min="3337" max="3337" width="10.5703125" style="1" bestFit="1" customWidth="1"/>
    <col min="3338" max="3583" width="9.140625" style="1"/>
    <col min="3584" max="3584" width="44.7109375" style="1" customWidth="1"/>
    <col min="3585" max="3585" width="24.28515625" style="1" customWidth="1"/>
    <col min="3586" max="3586" width="15.28515625" style="1" customWidth="1"/>
    <col min="3587" max="3588" width="22.85546875" style="1" customWidth="1"/>
    <col min="3589" max="3590" width="19.85546875" style="1" customWidth="1"/>
    <col min="3591" max="3591" width="16.42578125" style="1" bestFit="1" customWidth="1"/>
    <col min="3592" max="3592" width="21.28515625" style="1" customWidth="1"/>
    <col min="3593" max="3593" width="10.5703125" style="1" bestFit="1" customWidth="1"/>
    <col min="3594" max="3839" width="9.140625" style="1"/>
    <col min="3840" max="3840" width="44.7109375" style="1" customWidth="1"/>
    <col min="3841" max="3841" width="24.28515625" style="1" customWidth="1"/>
    <col min="3842" max="3842" width="15.28515625" style="1" customWidth="1"/>
    <col min="3843" max="3844" width="22.85546875" style="1" customWidth="1"/>
    <col min="3845" max="3846" width="19.85546875" style="1" customWidth="1"/>
    <col min="3847" max="3847" width="16.42578125" style="1" bestFit="1" customWidth="1"/>
    <col min="3848" max="3848" width="21.28515625" style="1" customWidth="1"/>
    <col min="3849" max="3849" width="10.5703125" style="1" bestFit="1" customWidth="1"/>
    <col min="3850" max="4095" width="9.140625" style="1"/>
    <col min="4096" max="4096" width="44.7109375" style="1" customWidth="1"/>
    <col min="4097" max="4097" width="24.28515625" style="1" customWidth="1"/>
    <col min="4098" max="4098" width="15.28515625" style="1" customWidth="1"/>
    <col min="4099" max="4100" width="22.85546875" style="1" customWidth="1"/>
    <col min="4101" max="4102" width="19.85546875" style="1" customWidth="1"/>
    <col min="4103" max="4103" width="16.42578125" style="1" bestFit="1" customWidth="1"/>
    <col min="4104" max="4104" width="21.28515625" style="1" customWidth="1"/>
    <col min="4105" max="4105" width="10.5703125" style="1" bestFit="1" customWidth="1"/>
    <col min="4106" max="4351" width="9.140625" style="1"/>
    <col min="4352" max="4352" width="44.7109375" style="1" customWidth="1"/>
    <col min="4353" max="4353" width="24.28515625" style="1" customWidth="1"/>
    <col min="4354" max="4354" width="15.28515625" style="1" customWidth="1"/>
    <col min="4355" max="4356" width="22.85546875" style="1" customWidth="1"/>
    <col min="4357" max="4358" width="19.85546875" style="1" customWidth="1"/>
    <col min="4359" max="4359" width="16.42578125" style="1" bestFit="1" customWidth="1"/>
    <col min="4360" max="4360" width="21.28515625" style="1" customWidth="1"/>
    <col min="4361" max="4361" width="10.5703125" style="1" bestFit="1" customWidth="1"/>
    <col min="4362" max="4607" width="9.140625" style="1"/>
    <col min="4608" max="4608" width="44.7109375" style="1" customWidth="1"/>
    <col min="4609" max="4609" width="24.28515625" style="1" customWidth="1"/>
    <col min="4610" max="4610" width="15.28515625" style="1" customWidth="1"/>
    <col min="4611" max="4612" width="22.85546875" style="1" customWidth="1"/>
    <col min="4613" max="4614" width="19.85546875" style="1" customWidth="1"/>
    <col min="4615" max="4615" width="16.42578125" style="1" bestFit="1" customWidth="1"/>
    <col min="4616" max="4616" width="21.28515625" style="1" customWidth="1"/>
    <col min="4617" max="4617" width="10.5703125" style="1" bestFit="1" customWidth="1"/>
    <col min="4618" max="4863" width="9.140625" style="1"/>
    <col min="4864" max="4864" width="44.7109375" style="1" customWidth="1"/>
    <col min="4865" max="4865" width="24.28515625" style="1" customWidth="1"/>
    <col min="4866" max="4866" width="15.28515625" style="1" customWidth="1"/>
    <col min="4867" max="4868" width="22.85546875" style="1" customWidth="1"/>
    <col min="4869" max="4870" width="19.85546875" style="1" customWidth="1"/>
    <col min="4871" max="4871" width="16.42578125" style="1" bestFit="1" customWidth="1"/>
    <col min="4872" max="4872" width="21.28515625" style="1" customWidth="1"/>
    <col min="4873" max="4873" width="10.5703125" style="1" bestFit="1" customWidth="1"/>
    <col min="4874" max="5119" width="9.140625" style="1"/>
    <col min="5120" max="5120" width="44.7109375" style="1" customWidth="1"/>
    <col min="5121" max="5121" width="24.28515625" style="1" customWidth="1"/>
    <col min="5122" max="5122" width="15.28515625" style="1" customWidth="1"/>
    <col min="5123" max="5124" width="22.85546875" style="1" customWidth="1"/>
    <col min="5125" max="5126" width="19.85546875" style="1" customWidth="1"/>
    <col min="5127" max="5127" width="16.42578125" style="1" bestFit="1" customWidth="1"/>
    <col min="5128" max="5128" width="21.28515625" style="1" customWidth="1"/>
    <col min="5129" max="5129" width="10.5703125" style="1" bestFit="1" customWidth="1"/>
    <col min="5130" max="5375" width="9.140625" style="1"/>
    <col min="5376" max="5376" width="44.7109375" style="1" customWidth="1"/>
    <col min="5377" max="5377" width="24.28515625" style="1" customWidth="1"/>
    <col min="5378" max="5378" width="15.28515625" style="1" customWidth="1"/>
    <col min="5379" max="5380" width="22.85546875" style="1" customWidth="1"/>
    <col min="5381" max="5382" width="19.85546875" style="1" customWidth="1"/>
    <col min="5383" max="5383" width="16.42578125" style="1" bestFit="1" customWidth="1"/>
    <col min="5384" max="5384" width="21.28515625" style="1" customWidth="1"/>
    <col min="5385" max="5385" width="10.5703125" style="1" bestFit="1" customWidth="1"/>
    <col min="5386" max="5631" width="9.140625" style="1"/>
    <col min="5632" max="5632" width="44.7109375" style="1" customWidth="1"/>
    <col min="5633" max="5633" width="24.28515625" style="1" customWidth="1"/>
    <col min="5634" max="5634" width="15.28515625" style="1" customWidth="1"/>
    <col min="5635" max="5636" width="22.85546875" style="1" customWidth="1"/>
    <col min="5637" max="5638" width="19.85546875" style="1" customWidth="1"/>
    <col min="5639" max="5639" width="16.42578125" style="1" bestFit="1" customWidth="1"/>
    <col min="5640" max="5640" width="21.28515625" style="1" customWidth="1"/>
    <col min="5641" max="5641" width="10.5703125" style="1" bestFit="1" customWidth="1"/>
    <col min="5642" max="5887" width="9.140625" style="1"/>
    <col min="5888" max="5888" width="44.7109375" style="1" customWidth="1"/>
    <col min="5889" max="5889" width="24.28515625" style="1" customWidth="1"/>
    <col min="5890" max="5890" width="15.28515625" style="1" customWidth="1"/>
    <col min="5891" max="5892" width="22.85546875" style="1" customWidth="1"/>
    <col min="5893" max="5894" width="19.85546875" style="1" customWidth="1"/>
    <col min="5895" max="5895" width="16.42578125" style="1" bestFit="1" customWidth="1"/>
    <col min="5896" max="5896" width="21.28515625" style="1" customWidth="1"/>
    <col min="5897" max="5897" width="10.5703125" style="1" bestFit="1" customWidth="1"/>
    <col min="5898" max="6143" width="9.140625" style="1"/>
    <col min="6144" max="6144" width="44.7109375" style="1" customWidth="1"/>
    <col min="6145" max="6145" width="24.28515625" style="1" customWidth="1"/>
    <col min="6146" max="6146" width="15.28515625" style="1" customWidth="1"/>
    <col min="6147" max="6148" width="22.85546875" style="1" customWidth="1"/>
    <col min="6149" max="6150" width="19.85546875" style="1" customWidth="1"/>
    <col min="6151" max="6151" width="16.42578125" style="1" bestFit="1" customWidth="1"/>
    <col min="6152" max="6152" width="21.28515625" style="1" customWidth="1"/>
    <col min="6153" max="6153" width="10.5703125" style="1" bestFit="1" customWidth="1"/>
    <col min="6154" max="6399" width="9.140625" style="1"/>
    <col min="6400" max="6400" width="44.7109375" style="1" customWidth="1"/>
    <col min="6401" max="6401" width="24.28515625" style="1" customWidth="1"/>
    <col min="6402" max="6402" width="15.28515625" style="1" customWidth="1"/>
    <col min="6403" max="6404" width="22.85546875" style="1" customWidth="1"/>
    <col min="6405" max="6406" width="19.85546875" style="1" customWidth="1"/>
    <col min="6407" max="6407" width="16.42578125" style="1" bestFit="1" customWidth="1"/>
    <col min="6408" max="6408" width="21.28515625" style="1" customWidth="1"/>
    <col min="6409" max="6409" width="10.5703125" style="1" bestFit="1" customWidth="1"/>
    <col min="6410" max="6655" width="9.140625" style="1"/>
    <col min="6656" max="6656" width="44.7109375" style="1" customWidth="1"/>
    <col min="6657" max="6657" width="24.28515625" style="1" customWidth="1"/>
    <col min="6658" max="6658" width="15.28515625" style="1" customWidth="1"/>
    <col min="6659" max="6660" width="22.85546875" style="1" customWidth="1"/>
    <col min="6661" max="6662" width="19.85546875" style="1" customWidth="1"/>
    <col min="6663" max="6663" width="16.42578125" style="1" bestFit="1" customWidth="1"/>
    <col min="6664" max="6664" width="21.28515625" style="1" customWidth="1"/>
    <col min="6665" max="6665" width="10.5703125" style="1" bestFit="1" customWidth="1"/>
    <col min="6666" max="6911" width="9.140625" style="1"/>
    <col min="6912" max="6912" width="44.7109375" style="1" customWidth="1"/>
    <col min="6913" max="6913" width="24.28515625" style="1" customWidth="1"/>
    <col min="6914" max="6914" width="15.28515625" style="1" customWidth="1"/>
    <col min="6915" max="6916" width="22.85546875" style="1" customWidth="1"/>
    <col min="6917" max="6918" width="19.85546875" style="1" customWidth="1"/>
    <col min="6919" max="6919" width="16.42578125" style="1" bestFit="1" customWidth="1"/>
    <col min="6920" max="6920" width="21.28515625" style="1" customWidth="1"/>
    <col min="6921" max="6921" width="10.5703125" style="1" bestFit="1" customWidth="1"/>
    <col min="6922" max="7167" width="9.140625" style="1"/>
    <col min="7168" max="7168" width="44.7109375" style="1" customWidth="1"/>
    <col min="7169" max="7169" width="24.28515625" style="1" customWidth="1"/>
    <col min="7170" max="7170" width="15.28515625" style="1" customWidth="1"/>
    <col min="7171" max="7172" width="22.85546875" style="1" customWidth="1"/>
    <col min="7173" max="7174" width="19.85546875" style="1" customWidth="1"/>
    <col min="7175" max="7175" width="16.42578125" style="1" bestFit="1" customWidth="1"/>
    <col min="7176" max="7176" width="21.28515625" style="1" customWidth="1"/>
    <col min="7177" max="7177" width="10.5703125" style="1" bestFit="1" customWidth="1"/>
    <col min="7178" max="7423" width="9.140625" style="1"/>
    <col min="7424" max="7424" width="44.7109375" style="1" customWidth="1"/>
    <col min="7425" max="7425" width="24.28515625" style="1" customWidth="1"/>
    <col min="7426" max="7426" width="15.28515625" style="1" customWidth="1"/>
    <col min="7427" max="7428" width="22.85546875" style="1" customWidth="1"/>
    <col min="7429" max="7430" width="19.85546875" style="1" customWidth="1"/>
    <col min="7431" max="7431" width="16.42578125" style="1" bestFit="1" customWidth="1"/>
    <col min="7432" max="7432" width="21.28515625" style="1" customWidth="1"/>
    <col min="7433" max="7433" width="10.5703125" style="1" bestFit="1" customWidth="1"/>
    <col min="7434" max="7679" width="9.140625" style="1"/>
    <col min="7680" max="7680" width="44.7109375" style="1" customWidth="1"/>
    <col min="7681" max="7681" width="24.28515625" style="1" customWidth="1"/>
    <col min="7682" max="7682" width="15.28515625" style="1" customWidth="1"/>
    <col min="7683" max="7684" width="22.85546875" style="1" customWidth="1"/>
    <col min="7685" max="7686" width="19.85546875" style="1" customWidth="1"/>
    <col min="7687" max="7687" width="16.42578125" style="1" bestFit="1" customWidth="1"/>
    <col min="7688" max="7688" width="21.28515625" style="1" customWidth="1"/>
    <col min="7689" max="7689" width="10.5703125" style="1" bestFit="1" customWidth="1"/>
    <col min="7690" max="7935" width="9.140625" style="1"/>
    <col min="7936" max="7936" width="44.7109375" style="1" customWidth="1"/>
    <col min="7937" max="7937" width="24.28515625" style="1" customWidth="1"/>
    <col min="7938" max="7938" width="15.28515625" style="1" customWidth="1"/>
    <col min="7939" max="7940" width="22.85546875" style="1" customWidth="1"/>
    <col min="7941" max="7942" width="19.85546875" style="1" customWidth="1"/>
    <col min="7943" max="7943" width="16.42578125" style="1" bestFit="1" customWidth="1"/>
    <col min="7944" max="7944" width="21.28515625" style="1" customWidth="1"/>
    <col min="7945" max="7945" width="10.5703125" style="1" bestFit="1" customWidth="1"/>
    <col min="7946" max="8191" width="9.140625" style="1"/>
    <col min="8192" max="8192" width="44.7109375" style="1" customWidth="1"/>
    <col min="8193" max="8193" width="24.28515625" style="1" customWidth="1"/>
    <col min="8194" max="8194" width="15.28515625" style="1" customWidth="1"/>
    <col min="8195" max="8196" width="22.85546875" style="1" customWidth="1"/>
    <col min="8197" max="8198" width="19.85546875" style="1" customWidth="1"/>
    <col min="8199" max="8199" width="16.42578125" style="1" bestFit="1" customWidth="1"/>
    <col min="8200" max="8200" width="21.28515625" style="1" customWidth="1"/>
    <col min="8201" max="8201" width="10.5703125" style="1" bestFit="1" customWidth="1"/>
    <col min="8202" max="8447" width="9.140625" style="1"/>
    <col min="8448" max="8448" width="44.7109375" style="1" customWidth="1"/>
    <col min="8449" max="8449" width="24.28515625" style="1" customWidth="1"/>
    <col min="8450" max="8450" width="15.28515625" style="1" customWidth="1"/>
    <col min="8451" max="8452" width="22.85546875" style="1" customWidth="1"/>
    <col min="8453" max="8454" width="19.85546875" style="1" customWidth="1"/>
    <col min="8455" max="8455" width="16.42578125" style="1" bestFit="1" customWidth="1"/>
    <col min="8456" max="8456" width="21.28515625" style="1" customWidth="1"/>
    <col min="8457" max="8457" width="10.5703125" style="1" bestFit="1" customWidth="1"/>
    <col min="8458" max="8703" width="9.140625" style="1"/>
    <col min="8704" max="8704" width="44.7109375" style="1" customWidth="1"/>
    <col min="8705" max="8705" width="24.28515625" style="1" customWidth="1"/>
    <col min="8706" max="8706" width="15.28515625" style="1" customWidth="1"/>
    <col min="8707" max="8708" width="22.85546875" style="1" customWidth="1"/>
    <col min="8709" max="8710" width="19.85546875" style="1" customWidth="1"/>
    <col min="8711" max="8711" width="16.42578125" style="1" bestFit="1" customWidth="1"/>
    <col min="8712" max="8712" width="21.28515625" style="1" customWidth="1"/>
    <col min="8713" max="8713" width="10.5703125" style="1" bestFit="1" customWidth="1"/>
    <col min="8714" max="8959" width="9.140625" style="1"/>
    <col min="8960" max="8960" width="44.7109375" style="1" customWidth="1"/>
    <col min="8961" max="8961" width="24.28515625" style="1" customWidth="1"/>
    <col min="8962" max="8962" width="15.28515625" style="1" customWidth="1"/>
    <col min="8963" max="8964" width="22.85546875" style="1" customWidth="1"/>
    <col min="8965" max="8966" width="19.85546875" style="1" customWidth="1"/>
    <col min="8967" max="8967" width="16.42578125" style="1" bestFit="1" customWidth="1"/>
    <col min="8968" max="8968" width="21.28515625" style="1" customWidth="1"/>
    <col min="8969" max="8969" width="10.5703125" style="1" bestFit="1" customWidth="1"/>
    <col min="8970" max="9215" width="9.140625" style="1"/>
    <col min="9216" max="9216" width="44.7109375" style="1" customWidth="1"/>
    <col min="9217" max="9217" width="24.28515625" style="1" customWidth="1"/>
    <col min="9218" max="9218" width="15.28515625" style="1" customWidth="1"/>
    <col min="9219" max="9220" width="22.85546875" style="1" customWidth="1"/>
    <col min="9221" max="9222" width="19.85546875" style="1" customWidth="1"/>
    <col min="9223" max="9223" width="16.42578125" style="1" bestFit="1" customWidth="1"/>
    <col min="9224" max="9224" width="21.28515625" style="1" customWidth="1"/>
    <col min="9225" max="9225" width="10.5703125" style="1" bestFit="1" customWidth="1"/>
    <col min="9226" max="9471" width="9.140625" style="1"/>
    <col min="9472" max="9472" width="44.7109375" style="1" customWidth="1"/>
    <col min="9473" max="9473" width="24.28515625" style="1" customWidth="1"/>
    <col min="9474" max="9474" width="15.28515625" style="1" customWidth="1"/>
    <col min="9475" max="9476" width="22.85546875" style="1" customWidth="1"/>
    <col min="9477" max="9478" width="19.85546875" style="1" customWidth="1"/>
    <col min="9479" max="9479" width="16.42578125" style="1" bestFit="1" customWidth="1"/>
    <col min="9480" max="9480" width="21.28515625" style="1" customWidth="1"/>
    <col min="9481" max="9481" width="10.5703125" style="1" bestFit="1" customWidth="1"/>
    <col min="9482" max="9727" width="9.140625" style="1"/>
    <col min="9728" max="9728" width="44.7109375" style="1" customWidth="1"/>
    <col min="9729" max="9729" width="24.28515625" style="1" customWidth="1"/>
    <col min="9730" max="9730" width="15.28515625" style="1" customWidth="1"/>
    <col min="9731" max="9732" width="22.85546875" style="1" customWidth="1"/>
    <col min="9733" max="9734" width="19.85546875" style="1" customWidth="1"/>
    <col min="9735" max="9735" width="16.42578125" style="1" bestFit="1" customWidth="1"/>
    <col min="9736" max="9736" width="21.28515625" style="1" customWidth="1"/>
    <col min="9737" max="9737" width="10.5703125" style="1" bestFit="1" customWidth="1"/>
    <col min="9738" max="9983" width="9.140625" style="1"/>
    <col min="9984" max="9984" width="44.7109375" style="1" customWidth="1"/>
    <col min="9985" max="9985" width="24.28515625" style="1" customWidth="1"/>
    <col min="9986" max="9986" width="15.28515625" style="1" customWidth="1"/>
    <col min="9987" max="9988" width="22.85546875" style="1" customWidth="1"/>
    <col min="9989" max="9990" width="19.85546875" style="1" customWidth="1"/>
    <col min="9991" max="9991" width="16.42578125" style="1" bestFit="1" customWidth="1"/>
    <col min="9992" max="9992" width="21.28515625" style="1" customWidth="1"/>
    <col min="9993" max="9993" width="10.5703125" style="1" bestFit="1" customWidth="1"/>
    <col min="9994" max="10239" width="9.140625" style="1"/>
    <col min="10240" max="10240" width="44.7109375" style="1" customWidth="1"/>
    <col min="10241" max="10241" width="24.28515625" style="1" customWidth="1"/>
    <col min="10242" max="10242" width="15.28515625" style="1" customWidth="1"/>
    <col min="10243" max="10244" width="22.85546875" style="1" customWidth="1"/>
    <col min="10245" max="10246" width="19.85546875" style="1" customWidth="1"/>
    <col min="10247" max="10247" width="16.42578125" style="1" bestFit="1" customWidth="1"/>
    <col min="10248" max="10248" width="21.28515625" style="1" customWidth="1"/>
    <col min="10249" max="10249" width="10.5703125" style="1" bestFit="1" customWidth="1"/>
    <col min="10250" max="10495" width="9.140625" style="1"/>
    <col min="10496" max="10496" width="44.7109375" style="1" customWidth="1"/>
    <col min="10497" max="10497" width="24.28515625" style="1" customWidth="1"/>
    <col min="10498" max="10498" width="15.28515625" style="1" customWidth="1"/>
    <col min="10499" max="10500" width="22.85546875" style="1" customWidth="1"/>
    <col min="10501" max="10502" width="19.85546875" style="1" customWidth="1"/>
    <col min="10503" max="10503" width="16.42578125" style="1" bestFit="1" customWidth="1"/>
    <col min="10504" max="10504" width="21.28515625" style="1" customWidth="1"/>
    <col min="10505" max="10505" width="10.5703125" style="1" bestFit="1" customWidth="1"/>
    <col min="10506" max="10751" width="9.140625" style="1"/>
    <col min="10752" max="10752" width="44.7109375" style="1" customWidth="1"/>
    <col min="10753" max="10753" width="24.28515625" style="1" customWidth="1"/>
    <col min="10754" max="10754" width="15.28515625" style="1" customWidth="1"/>
    <col min="10755" max="10756" width="22.85546875" style="1" customWidth="1"/>
    <col min="10757" max="10758" width="19.85546875" style="1" customWidth="1"/>
    <col min="10759" max="10759" width="16.42578125" style="1" bestFit="1" customWidth="1"/>
    <col min="10760" max="10760" width="21.28515625" style="1" customWidth="1"/>
    <col min="10761" max="10761" width="10.5703125" style="1" bestFit="1" customWidth="1"/>
    <col min="10762" max="11007" width="9.140625" style="1"/>
    <col min="11008" max="11008" width="44.7109375" style="1" customWidth="1"/>
    <col min="11009" max="11009" width="24.28515625" style="1" customWidth="1"/>
    <col min="11010" max="11010" width="15.28515625" style="1" customWidth="1"/>
    <col min="11011" max="11012" width="22.85546875" style="1" customWidth="1"/>
    <col min="11013" max="11014" width="19.85546875" style="1" customWidth="1"/>
    <col min="11015" max="11015" width="16.42578125" style="1" bestFit="1" customWidth="1"/>
    <col min="11016" max="11016" width="21.28515625" style="1" customWidth="1"/>
    <col min="11017" max="11017" width="10.5703125" style="1" bestFit="1" customWidth="1"/>
    <col min="11018" max="11263" width="9.140625" style="1"/>
    <col min="11264" max="11264" width="44.7109375" style="1" customWidth="1"/>
    <col min="11265" max="11265" width="24.28515625" style="1" customWidth="1"/>
    <col min="11266" max="11266" width="15.28515625" style="1" customWidth="1"/>
    <col min="11267" max="11268" width="22.85546875" style="1" customWidth="1"/>
    <col min="11269" max="11270" width="19.85546875" style="1" customWidth="1"/>
    <col min="11271" max="11271" width="16.42578125" style="1" bestFit="1" customWidth="1"/>
    <col min="11272" max="11272" width="21.28515625" style="1" customWidth="1"/>
    <col min="11273" max="11273" width="10.5703125" style="1" bestFit="1" customWidth="1"/>
    <col min="11274" max="11519" width="9.140625" style="1"/>
    <col min="11520" max="11520" width="44.7109375" style="1" customWidth="1"/>
    <col min="11521" max="11521" width="24.28515625" style="1" customWidth="1"/>
    <col min="11522" max="11522" width="15.28515625" style="1" customWidth="1"/>
    <col min="11523" max="11524" width="22.85546875" style="1" customWidth="1"/>
    <col min="11525" max="11526" width="19.85546875" style="1" customWidth="1"/>
    <col min="11527" max="11527" width="16.42578125" style="1" bestFit="1" customWidth="1"/>
    <col min="11528" max="11528" width="21.28515625" style="1" customWidth="1"/>
    <col min="11529" max="11529" width="10.5703125" style="1" bestFit="1" customWidth="1"/>
    <col min="11530" max="11775" width="9.140625" style="1"/>
    <col min="11776" max="11776" width="44.7109375" style="1" customWidth="1"/>
    <col min="11777" max="11777" width="24.28515625" style="1" customWidth="1"/>
    <col min="11778" max="11778" width="15.28515625" style="1" customWidth="1"/>
    <col min="11779" max="11780" width="22.85546875" style="1" customWidth="1"/>
    <col min="11781" max="11782" width="19.85546875" style="1" customWidth="1"/>
    <col min="11783" max="11783" width="16.42578125" style="1" bestFit="1" customWidth="1"/>
    <col min="11784" max="11784" width="21.28515625" style="1" customWidth="1"/>
    <col min="11785" max="11785" width="10.5703125" style="1" bestFit="1" customWidth="1"/>
    <col min="11786" max="12031" width="9.140625" style="1"/>
    <col min="12032" max="12032" width="44.7109375" style="1" customWidth="1"/>
    <col min="12033" max="12033" width="24.28515625" style="1" customWidth="1"/>
    <col min="12034" max="12034" width="15.28515625" style="1" customWidth="1"/>
    <col min="12035" max="12036" width="22.85546875" style="1" customWidth="1"/>
    <col min="12037" max="12038" width="19.85546875" style="1" customWidth="1"/>
    <col min="12039" max="12039" width="16.42578125" style="1" bestFit="1" customWidth="1"/>
    <col min="12040" max="12040" width="21.28515625" style="1" customWidth="1"/>
    <col min="12041" max="12041" width="10.5703125" style="1" bestFit="1" customWidth="1"/>
    <col min="12042" max="12287" width="9.140625" style="1"/>
    <col min="12288" max="12288" width="44.7109375" style="1" customWidth="1"/>
    <col min="12289" max="12289" width="24.28515625" style="1" customWidth="1"/>
    <col min="12290" max="12290" width="15.28515625" style="1" customWidth="1"/>
    <col min="12291" max="12292" width="22.85546875" style="1" customWidth="1"/>
    <col min="12293" max="12294" width="19.85546875" style="1" customWidth="1"/>
    <col min="12295" max="12295" width="16.42578125" style="1" bestFit="1" customWidth="1"/>
    <col min="12296" max="12296" width="21.28515625" style="1" customWidth="1"/>
    <col min="12297" max="12297" width="10.5703125" style="1" bestFit="1" customWidth="1"/>
    <col min="12298" max="12543" width="9.140625" style="1"/>
    <col min="12544" max="12544" width="44.7109375" style="1" customWidth="1"/>
    <col min="12545" max="12545" width="24.28515625" style="1" customWidth="1"/>
    <col min="12546" max="12546" width="15.28515625" style="1" customWidth="1"/>
    <col min="12547" max="12548" width="22.85546875" style="1" customWidth="1"/>
    <col min="12549" max="12550" width="19.85546875" style="1" customWidth="1"/>
    <col min="12551" max="12551" width="16.42578125" style="1" bestFit="1" customWidth="1"/>
    <col min="12552" max="12552" width="21.28515625" style="1" customWidth="1"/>
    <col min="12553" max="12553" width="10.5703125" style="1" bestFit="1" customWidth="1"/>
    <col min="12554" max="12799" width="9.140625" style="1"/>
    <col min="12800" max="12800" width="44.7109375" style="1" customWidth="1"/>
    <col min="12801" max="12801" width="24.28515625" style="1" customWidth="1"/>
    <col min="12802" max="12802" width="15.28515625" style="1" customWidth="1"/>
    <col min="12803" max="12804" width="22.85546875" style="1" customWidth="1"/>
    <col min="12805" max="12806" width="19.85546875" style="1" customWidth="1"/>
    <col min="12807" max="12807" width="16.42578125" style="1" bestFit="1" customWidth="1"/>
    <col min="12808" max="12808" width="21.28515625" style="1" customWidth="1"/>
    <col min="12809" max="12809" width="10.5703125" style="1" bestFit="1" customWidth="1"/>
    <col min="12810" max="13055" width="9.140625" style="1"/>
    <col min="13056" max="13056" width="44.7109375" style="1" customWidth="1"/>
    <col min="13057" max="13057" width="24.28515625" style="1" customWidth="1"/>
    <col min="13058" max="13058" width="15.28515625" style="1" customWidth="1"/>
    <col min="13059" max="13060" width="22.85546875" style="1" customWidth="1"/>
    <col min="13061" max="13062" width="19.85546875" style="1" customWidth="1"/>
    <col min="13063" max="13063" width="16.42578125" style="1" bestFit="1" customWidth="1"/>
    <col min="13064" max="13064" width="21.28515625" style="1" customWidth="1"/>
    <col min="13065" max="13065" width="10.5703125" style="1" bestFit="1" customWidth="1"/>
    <col min="13066" max="13311" width="9.140625" style="1"/>
    <col min="13312" max="13312" width="44.7109375" style="1" customWidth="1"/>
    <col min="13313" max="13313" width="24.28515625" style="1" customWidth="1"/>
    <col min="13314" max="13314" width="15.28515625" style="1" customWidth="1"/>
    <col min="13315" max="13316" width="22.85546875" style="1" customWidth="1"/>
    <col min="13317" max="13318" width="19.85546875" style="1" customWidth="1"/>
    <col min="13319" max="13319" width="16.42578125" style="1" bestFit="1" customWidth="1"/>
    <col min="13320" max="13320" width="21.28515625" style="1" customWidth="1"/>
    <col min="13321" max="13321" width="10.5703125" style="1" bestFit="1" customWidth="1"/>
    <col min="13322" max="13567" width="9.140625" style="1"/>
    <col min="13568" max="13568" width="44.7109375" style="1" customWidth="1"/>
    <col min="13569" max="13569" width="24.28515625" style="1" customWidth="1"/>
    <col min="13570" max="13570" width="15.28515625" style="1" customWidth="1"/>
    <col min="13571" max="13572" width="22.85546875" style="1" customWidth="1"/>
    <col min="13573" max="13574" width="19.85546875" style="1" customWidth="1"/>
    <col min="13575" max="13575" width="16.42578125" style="1" bestFit="1" customWidth="1"/>
    <col min="13576" max="13576" width="21.28515625" style="1" customWidth="1"/>
    <col min="13577" max="13577" width="10.5703125" style="1" bestFit="1" customWidth="1"/>
    <col min="13578" max="13823" width="9.140625" style="1"/>
    <col min="13824" max="13824" width="44.7109375" style="1" customWidth="1"/>
    <col min="13825" max="13825" width="24.28515625" style="1" customWidth="1"/>
    <col min="13826" max="13826" width="15.28515625" style="1" customWidth="1"/>
    <col min="13827" max="13828" width="22.85546875" style="1" customWidth="1"/>
    <col min="13829" max="13830" width="19.85546875" style="1" customWidth="1"/>
    <col min="13831" max="13831" width="16.42578125" style="1" bestFit="1" customWidth="1"/>
    <col min="13832" max="13832" width="21.28515625" style="1" customWidth="1"/>
    <col min="13833" max="13833" width="10.5703125" style="1" bestFit="1" customWidth="1"/>
    <col min="13834" max="14079" width="9.140625" style="1"/>
    <col min="14080" max="14080" width="44.7109375" style="1" customWidth="1"/>
    <col min="14081" max="14081" width="24.28515625" style="1" customWidth="1"/>
    <col min="14082" max="14082" width="15.28515625" style="1" customWidth="1"/>
    <col min="14083" max="14084" width="22.85546875" style="1" customWidth="1"/>
    <col min="14085" max="14086" width="19.85546875" style="1" customWidth="1"/>
    <col min="14087" max="14087" width="16.42578125" style="1" bestFit="1" customWidth="1"/>
    <col min="14088" max="14088" width="21.28515625" style="1" customWidth="1"/>
    <col min="14089" max="14089" width="10.5703125" style="1" bestFit="1" customWidth="1"/>
    <col min="14090" max="14335" width="9.140625" style="1"/>
    <col min="14336" max="14336" width="44.7109375" style="1" customWidth="1"/>
    <col min="14337" max="14337" width="24.28515625" style="1" customWidth="1"/>
    <col min="14338" max="14338" width="15.28515625" style="1" customWidth="1"/>
    <col min="14339" max="14340" width="22.85546875" style="1" customWidth="1"/>
    <col min="14341" max="14342" width="19.85546875" style="1" customWidth="1"/>
    <col min="14343" max="14343" width="16.42578125" style="1" bestFit="1" customWidth="1"/>
    <col min="14344" max="14344" width="21.28515625" style="1" customWidth="1"/>
    <col min="14345" max="14345" width="10.5703125" style="1" bestFit="1" customWidth="1"/>
    <col min="14346" max="14591" width="9.140625" style="1"/>
    <col min="14592" max="14592" width="44.7109375" style="1" customWidth="1"/>
    <col min="14593" max="14593" width="24.28515625" style="1" customWidth="1"/>
    <col min="14594" max="14594" width="15.28515625" style="1" customWidth="1"/>
    <col min="14595" max="14596" width="22.85546875" style="1" customWidth="1"/>
    <col min="14597" max="14598" width="19.85546875" style="1" customWidth="1"/>
    <col min="14599" max="14599" width="16.42578125" style="1" bestFit="1" customWidth="1"/>
    <col min="14600" max="14600" width="21.28515625" style="1" customWidth="1"/>
    <col min="14601" max="14601" width="10.5703125" style="1" bestFit="1" customWidth="1"/>
    <col min="14602" max="14847" width="9.140625" style="1"/>
    <col min="14848" max="14848" width="44.7109375" style="1" customWidth="1"/>
    <col min="14849" max="14849" width="24.28515625" style="1" customWidth="1"/>
    <col min="14850" max="14850" width="15.28515625" style="1" customWidth="1"/>
    <col min="14851" max="14852" width="22.85546875" style="1" customWidth="1"/>
    <col min="14853" max="14854" width="19.85546875" style="1" customWidth="1"/>
    <col min="14855" max="14855" width="16.42578125" style="1" bestFit="1" customWidth="1"/>
    <col min="14856" max="14856" width="21.28515625" style="1" customWidth="1"/>
    <col min="14857" max="14857" width="10.5703125" style="1" bestFit="1" customWidth="1"/>
    <col min="14858" max="15103" width="9.140625" style="1"/>
    <col min="15104" max="15104" width="44.7109375" style="1" customWidth="1"/>
    <col min="15105" max="15105" width="24.28515625" style="1" customWidth="1"/>
    <col min="15106" max="15106" width="15.28515625" style="1" customWidth="1"/>
    <col min="15107" max="15108" width="22.85546875" style="1" customWidth="1"/>
    <col min="15109" max="15110" width="19.85546875" style="1" customWidth="1"/>
    <col min="15111" max="15111" width="16.42578125" style="1" bestFit="1" customWidth="1"/>
    <col min="15112" max="15112" width="21.28515625" style="1" customWidth="1"/>
    <col min="15113" max="15113" width="10.5703125" style="1" bestFit="1" customWidth="1"/>
    <col min="15114" max="15359" width="9.140625" style="1"/>
    <col min="15360" max="15360" width="44.7109375" style="1" customWidth="1"/>
    <col min="15361" max="15361" width="24.28515625" style="1" customWidth="1"/>
    <col min="15362" max="15362" width="15.28515625" style="1" customWidth="1"/>
    <col min="15363" max="15364" width="22.85546875" style="1" customWidth="1"/>
    <col min="15365" max="15366" width="19.85546875" style="1" customWidth="1"/>
    <col min="15367" max="15367" width="16.42578125" style="1" bestFit="1" customWidth="1"/>
    <col min="15368" max="15368" width="21.28515625" style="1" customWidth="1"/>
    <col min="15369" max="15369" width="10.5703125" style="1" bestFit="1" customWidth="1"/>
    <col min="15370" max="15615" width="9.140625" style="1"/>
    <col min="15616" max="15616" width="44.7109375" style="1" customWidth="1"/>
    <col min="15617" max="15617" width="24.28515625" style="1" customWidth="1"/>
    <col min="15618" max="15618" width="15.28515625" style="1" customWidth="1"/>
    <col min="15619" max="15620" width="22.85546875" style="1" customWidth="1"/>
    <col min="15621" max="15622" width="19.85546875" style="1" customWidth="1"/>
    <col min="15623" max="15623" width="16.42578125" style="1" bestFit="1" customWidth="1"/>
    <col min="15624" max="15624" width="21.28515625" style="1" customWidth="1"/>
    <col min="15625" max="15625" width="10.5703125" style="1" bestFit="1" customWidth="1"/>
    <col min="15626" max="15871" width="9.140625" style="1"/>
    <col min="15872" max="15872" width="44.7109375" style="1" customWidth="1"/>
    <col min="15873" max="15873" width="24.28515625" style="1" customWidth="1"/>
    <col min="15874" max="15874" width="15.28515625" style="1" customWidth="1"/>
    <col min="15875" max="15876" width="22.85546875" style="1" customWidth="1"/>
    <col min="15877" max="15878" width="19.85546875" style="1" customWidth="1"/>
    <col min="15879" max="15879" width="16.42578125" style="1" bestFit="1" customWidth="1"/>
    <col min="15880" max="15880" width="21.28515625" style="1" customWidth="1"/>
    <col min="15881" max="15881" width="10.5703125" style="1" bestFit="1" customWidth="1"/>
    <col min="15882" max="16127" width="9.140625" style="1"/>
    <col min="16128" max="16128" width="44.7109375" style="1" customWidth="1"/>
    <col min="16129" max="16129" width="24.28515625" style="1" customWidth="1"/>
    <col min="16130" max="16130" width="15.28515625" style="1" customWidth="1"/>
    <col min="16131" max="16132" width="22.85546875" style="1" customWidth="1"/>
    <col min="16133" max="16134" width="19.85546875" style="1" customWidth="1"/>
    <col min="16135" max="16135" width="16.42578125" style="1" bestFit="1" customWidth="1"/>
    <col min="16136" max="16136" width="21.28515625" style="1" customWidth="1"/>
    <col min="16137" max="16137" width="10.5703125" style="1" bestFit="1" customWidth="1"/>
    <col min="16138" max="16384" width="9.140625" style="1"/>
  </cols>
  <sheetData>
    <row r="1" spans="1:8" ht="25.5" customHeight="1" thickBot="1" x14ac:dyDescent="0.3">
      <c r="A1" s="60" t="s">
        <v>104</v>
      </c>
      <c r="B1" s="26"/>
      <c r="C1" s="26"/>
      <c r="D1" s="27"/>
      <c r="E1" s="26"/>
      <c r="F1" s="26"/>
      <c r="G1" s="26"/>
      <c r="H1" s="28"/>
    </row>
    <row r="2" spans="1:8" s="2" customFormat="1" ht="26.25" thickBot="1" x14ac:dyDescent="0.3">
      <c r="A2" s="29"/>
      <c r="B2" s="30" t="s">
        <v>16</v>
      </c>
      <c r="C2" s="30" t="s">
        <v>15</v>
      </c>
      <c r="D2" s="31" t="s">
        <v>18</v>
      </c>
      <c r="E2" s="30" t="s">
        <v>99</v>
      </c>
      <c r="F2" s="30" t="s">
        <v>21</v>
      </c>
      <c r="G2" s="30" t="s">
        <v>22</v>
      </c>
      <c r="H2" s="32" t="s">
        <v>20</v>
      </c>
    </row>
    <row r="3" spans="1:8" ht="13.5" hidden="1" thickBot="1" x14ac:dyDescent="0.3">
      <c r="A3" s="33"/>
      <c r="B3" s="34"/>
      <c r="C3" s="35"/>
      <c r="D3" s="35"/>
      <c r="E3" s="36"/>
      <c r="F3" s="37"/>
      <c r="G3" s="36"/>
      <c r="H3" s="38"/>
    </row>
    <row r="4" spans="1:8" s="39" customFormat="1" ht="15.75" x14ac:dyDescent="0.25">
      <c r="A4" s="40" t="s">
        <v>25</v>
      </c>
      <c r="B4" s="41"/>
      <c r="C4" s="41"/>
      <c r="D4" s="41"/>
      <c r="E4" s="41"/>
      <c r="F4" s="42"/>
      <c r="G4" s="42"/>
      <c r="H4" s="43"/>
    </row>
    <row r="5" spans="1:8" x14ac:dyDescent="0.25">
      <c r="A5" s="52" t="s">
        <v>0</v>
      </c>
      <c r="B5" s="53"/>
      <c r="C5" s="54"/>
      <c r="D5" s="55"/>
      <c r="E5" s="56"/>
      <c r="F5" s="57"/>
      <c r="G5" s="56"/>
      <c r="H5" s="58"/>
    </row>
    <row r="6" spans="1:8" ht="25.5" x14ac:dyDescent="0.25">
      <c r="A6" s="15" t="s">
        <v>72</v>
      </c>
      <c r="B6" s="14" t="s">
        <v>17</v>
      </c>
      <c r="C6" s="16">
        <v>1</v>
      </c>
      <c r="D6" s="17">
        <v>7388.89</v>
      </c>
      <c r="E6" s="14">
        <v>10</v>
      </c>
      <c r="F6" s="10">
        <f>C6*D6*E6</f>
        <v>73888.900000000009</v>
      </c>
      <c r="G6" s="18">
        <v>0.22</v>
      </c>
      <c r="H6" s="19">
        <f>F6+(F6*G6)</f>
        <v>90144.458000000013</v>
      </c>
    </row>
    <row r="7" spans="1:8" ht="25.5" x14ac:dyDescent="0.25">
      <c r="A7" s="15" t="s">
        <v>1</v>
      </c>
      <c r="B7" s="14" t="s">
        <v>17</v>
      </c>
      <c r="C7" s="16">
        <v>1</v>
      </c>
      <c r="D7" s="17">
        <v>2804</v>
      </c>
      <c r="E7" s="14">
        <v>10</v>
      </c>
      <c r="F7" s="10">
        <f t="shared" ref="F7:F9" si="0">C7*D7*E7</f>
        <v>28040</v>
      </c>
      <c r="G7" s="18">
        <v>0.22</v>
      </c>
      <c r="H7" s="19">
        <f t="shared" ref="H7:H9" si="1">F7+(F7*G7)</f>
        <v>34208.800000000003</v>
      </c>
    </row>
    <row r="8" spans="1:8" ht="25.5" x14ac:dyDescent="0.25">
      <c r="A8" s="15" t="s">
        <v>2</v>
      </c>
      <c r="B8" s="14" t="s">
        <v>17</v>
      </c>
      <c r="C8" s="16">
        <v>1</v>
      </c>
      <c r="D8" s="17">
        <v>3614.18</v>
      </c>
      <c r="E8" s="14">
        <v>10</v>
      </c>
      <c r="F8" s="10">
        <f t="shared" si="0"/>
        <v>36141.799999999996</v>
      </c>
      <c r="G8" s="18">
        <v>0.22</v>
      </c>
      <c r="H8" s="19">
        <f t="shared" si="1"/>
        <v>44092.995999999992</v>
      </c>
    </row>
    <row r="9" spans="1:8" ht="25.5" x14ac:dyDescent="0.25">
      <c r="A9" s="15" t="s">
        <v>3</v>
      </c>
      <c r="B9" s="14" t="s">
        <v>17</v>
      </c>
      <c r="C9" s="16">
        <v>1</v>
      </c>
      <c r="D9" s="17">
        <v>1665.06</v>
      </c>
      <c r="E9" s="14">
        <v>10</v>
      </c>
      <c r="F9" s="10">
        <f t="shared" si="0"/>
        <v>16650.599999999999</v>
      </c>
      <c r="G9" s="18">
        <v>0.22</v>
      </c>
      <c r="H9" s="19">
        <f t="shared" si="1"/>
        <v>20313.731999999996</v>
      </c>
    </row>
    <row r="10" spans="1:8" x14ac:dyDescent="0.25">
      <c r="A10" s="52" t="s">
        <v>4</v>
      </c>
      <c r="B10" s="53"/>
      <c r="C10" s="54"/>
      <c r="D10" s="55"/>
      <c r="E10" s="56"/>
      <c r="F10" s="57"/>
      <c r="G10" s="56"/>
      <c r="H10" s="58"/>
    </row>
    <row r="11" spans="1:8" ht="38.25" x14ac:dyDescent="0.25">
      <c r="A11" s="15" t="s">
        <v>5</v>
      </c>
      <c r="B11" s="14" t="s">
        <v>17</v>
      </c>
      <c r="C11" s="16">
        <v>1</v>
      </c>
      <c r="D11" s="17">
        <v>780</v>
      </c>
      <c r="E11" s="14">
        <v>10</v>
      </c>
      <c r="F11" s="10">
        <f>C11*D11*E11</f>
        <v>7800</v>
      </c>
      <c r="G11" s="18">
        <v>0.22</v>
      </c>
      <c r="H11" s="19">
        <f>F11+(F11*G11)</f>
        <v>9516</v>
      </c>
    </row>
    <row r="12" spans="1:8" ht="38.25" x14ac:dyDescent="0.25">
      <c r="A12" s="15" t="s">
        <v>6</v>
      </c>
      <c r="B12" s="14" t="s">
        <v>17</v>
      </c>
      <c r="C12" s="16">
        <v>1</v>
      </c>
      <c r="D12" s="20">
        <v>390</v>
      </c>
      <c r="E12" s="14">
        <v>10</v>
      </c>
      <c r="F12" s="10">
        <f t="shared" ref="F12" si="2">C12*D12*E12</f>
        <v>3900</v>
      </c>
      <c r="G12" s="18">
        <v>0.22</v>
      </c>
      <c r="H12" s="19">
        <f t="shared" ref="H12" si="3">F12+(F12*G12)</f>
        <v>4758</v>
      </c>
    </row>
    <row r="13" spans="1:8" ht="38.25" x14ac:dyDescent="0.25">
      <c r="A13" s="15" t="s">
        <v>7</v>
      </c>
      <c r="B13" s="14" t="s">
        <v>17</v>
      </c>
      <c r="C13" s="16">
        <v>1</v>
      </c>
      <c r="D13" s="17">
        <v>390</v>
      </c>
      <c r="E13" s="14">
        <v>10</v>
      </c>
      <c r="F13" s="10">
        <f>C13*D13*E13</f>
        <v>3900</v>
      </c>
      <c r="G13" s="18">
        <v>0.22</v>
      </c>
      <c r="H13" s="19">
        <f>F13+(F13*G13)</f>
        <v>4758</v>
      </c>
    </row>
    <row r="14" spans="1:8" ht="38.25" x14ac:dyDescent="0.25">
      <c r="A14" s="15" t="s">
        <v>8</v>
      </c>
      <c r="B14" s="14" t="s">
        <v>17</v>
      </c>
      <c r="C14" s="16">
        <v>1</v>
      </c>
      <c r="D14" s="17">
        <v>442.5</v>
      </c>
      <c r="E14" s="14">
        <v>10</v>
      </c>
      <c r="F14" s="10">
        <f t="shared" ref="F14:F16" si="4">C14*D14*E14</f>
        <v>4425</v>
      </c>
      <c r="G14" s="18">
        <v>0.22</v>
      </c>
      <c r="H14" s="19">
        <f t="shared" ref="H14:H16" si="5">F14+(F14*G14)</f>
        <v>5398.5</v>
      </c>
    </row>
    <row r="15" spans="1:8" ht="38.25" x14ac:dyDescent="0.25">
      <c r="A15" s="15" t="s">
        <v>9</v>
      </c>
      <c r="B15" s="14" t="s">
        <v>17</v>
      </c>
      <c r="C15" s="16">
        <v>1</v>
      </c>
      <c r="D15" s="17">
        <v>305.63</v>
      </c>
      <c r="E15" s="14">
        <v>10</v>
      </c>
      <c r="F15" s="10">
        <f t="shared" si="4"/>
        <v>3056.3</v>
      </c>
      <c r="G15" s="18">
        <v>0.22</v>
      </c>
      <c r="H15" s="19">
        <f t="shared" si="5"/>
        <v>3728.6860000000001</v>
      </c>
    </row>
    <row r="16" spans="1:8" ht="38.25" x14ac:dyDescent="0.25">
      <c r="A16" s="15" t="s">
        <v>10</v>
      </c>
      <c r="B16" s="14" t="s">
        <v>17</v>
      </c>
      <c r="C16" s="16">
        <v>1</v>
      </c>
      <c r="D16" s="17">
        <v>780</v>
      </c>
      <c r="E16" s="14">
        <v>10</v>
      </c>
      <c r="F16" s="10">
        <f t="shared" si="4"/>
        <v>7800</v>
      </c>
      <c r="G16" s="18">
        <v>0.22</v>
      </c>
      <c r="H16" s="19">
        <f t="shared" si="5"/>
        <v>9516</v>
      </c>
    </row>
    <row r="17" spans="1:8" x14ac:dyDescent="0.25">
      <c r="A17" s="52" t="s">
        <v>11</v>
      </c>
      <c r="B17" s="53"/>
      <c r="C17" s="54"/>
      <c r="D17" s="55"/>
      <c r="E17" s="56"/>
      <c r="F17" s="57"/>
      <c r="G17" s="56"/>
      <c r="H17" s="58"/>
    </row>
    <row r="18" spans="1:8" ht="38.25" x14ac:dyDescent="0.25">
      <c r="A18" s="15" t="s">
        <v>12</v>
      </c>
      <c r="B18" s="14" t="s">
        <v>17</v>
      </c>
      <c r="C18" s="16">
        <v>1</v>
      </c>
      <c r="D18" s="17">
        <v>1277.77</v>
      </c>
      <c r="E18" s="14">
        <v>10</v>
      </c>
      <c r="F18" s="10">
        <f>C18*D18*E18</f>
        <v>12777.7</v>
      </c>
      <c r="G18" s="18">
        <v>0.22</v>
      </c>
      <c r="H18" s="19">
        <f>F18+(F18*G18)</f>
        <v>15588.794000000002</v>
      </c>
    </row>
    <row r="19" spans="1:8" ht="38.25" x14ac:dyDescent="0.25">
      <c r="A19" s="15" t="s">
        <v>13</v>
      </c>
      <c r="B19" s="14" t="s">
        <v>17</v>
      </c>
      <c r="C19" s="16">
        <v>1</v>
      </c>
      <c r="D19" s="17">
        <v>684.94</v>
      </c>
      <c r="E19" s="14">
        <v>10</v>
      </c>
      <c r="F19" s="10">
        <f t="shared" ref="F19" si="6">C19*D19*E19</f>
        <v>6849.4000000000005</v>
      </c>
      <c r="G19" s="18">
        <v>0.22</v>
      </c>
      <c r="H19" s="19">
        <f t="shared" ref="H19" si="7">F19+(F19*G19)</f>
        <v>8356.268</v>
      </c>
    </row>
    <row r="20" spans="1:8" ht="25.5" customHeight="1" thickBot="1" x14ac:dyDescent="0.3">
      <c r="A20" s="22"/>
      <c r="B20" s="23"/>
      <c r="C20" s="23"/>
      <c r="D20" s="23"/>
      <c r="E20" s="59" t="s">
        <v>64</v>
      </c>
      <c r="F20" s="24">
        <f>SUM(F5:F19)</f>
        <v>205229.7</v>
      </c>
      <c r="G20" s="24"/>
      <c r="H20" s="25">
        <f>SUM(H5:H19)</f>
        <v>250380.234</v>
      </c>
    </row>
    <row r="21" spans="1:8" ht="13.5" hidden="1" thickBot="1" x14ac:dyDescent="0.3">
      <c r="A21" s="8"/>
      <c r="B21" s="9"/>
      <c r="C21" s="10"/>
      <c r="D21" s="10"/>
      <c r="E21" s="11"/>
      <c r="F21" s="12"/>
      <c r="G21" s="11"/>
      <c r="H21" s="13"/>
    </row>
    <row r="22" spans="1:8" s="39" customFormat="1" ht="15.75" x14ac:dyDescent="0.25">
      <c r="A22" s="40" t="s">
        <v>23</v>
      </c>
      <c r="B22" s="41"/>
      <c r="C22" s="41"/>
      <c r="D22" s="41"/>
      <c r="E22" s="41"/>
      <c r="F22" s="42"/>
      <c r="G22" s="42"/>
      <c r="H22" s="43"/>
    </row>
    <row r="23" spans="1:8" ht="25.5" x14ac:dyDescent="0.25">
      <c r="A23" s="15" t="s">
        <v>24</v>
      </c>
      <c r="B23" s="14" t="s">
        <v>17</v>
      </c>
      <c r="C23" s="115">
        <v>1</v>
      </c>
      <c r="D23" s="17">
        <v>2889.27</v>
      </c>
      <c r="E23" s="14">
        <v>10</v>
      </c>
      <c r="F23" s="10">
        <f>C23*D23*E23</f>
        <v>28892.7</v>
      </c>
      <c r="G23" s="18">
        <v>0.22</v>
      </c>
      <c r="H23" s="19">
        <f>F23+(F23*G23)</f>
        <v>35249.093999999997</v>
      </c>
    </row>
    <row r="24" spans="1:8" ht="25.5" customHeight="1" thickBot="1" x14ac:dyDescent="0.3">
      <c r="A24" s="22"/>
      <c r="B24" s="23"/>
      <c r="C24" s="23"/>
      <c r="D24" s="23"/>
      <c r="E24" s="59" t="s">
        <v>66</v>
      </c>
      <c r="F24" s="24">
        <f>SUM(F23:F23)</f>
        <v>28892.7</v>
      </c>
      <c r="G24" s="24"/>
      <c r="H24" s="25">
        <f>SUM(H23:H23)</f>
        <v>35249.093999999997</v>
      </c>
    </row>
    <row r="25" spans="1:8" s="39" customFormat="1" ht="15.75" x14ac:dyDescent="0.25">
      <c r="A25" s="40" t="s">
        <v>73</v>
      </c>
      <c r="B25" s="41"/>
      <c r="C25" s="41"/>
      <c r="D25" s="41"/>
      <c r="E25" s="41"/>
      <c r="F25" s="42"/>
      <c r="G25" s="42"/>
      <c r="H25" s="43"/>
    </row>
    <row r="26" spans="1:8" x14ac:dyDescent="0.25">
      <c r="A26" s="52" t="s">
        <v>63</v>
      </c>
      <c r="B26" s="53"/>
      <c r="C26" s="54"/>
      <c r="D26" s="55"/>
      <c r="E26" s="56"/>
      <c r="F26" s="57"/>
      <c r="G26" s="56"/>
      <c r="H26" s="58"/>
    </row>
    <row r="27" spans="1:8" ht="25.5" x14ac:dyDescent="0.25">
      <c r="A27" s="15" t="s">
        <v>59</v>
      </c>
      <c r="B27" s="14" t="s">
        <v>17</v>
      </c>
      <c r="C27" s="16">
        <v>1</v>
      </c>
      <c r="D27" s="17">
        <v>5200</v>
      </c>
      <c r="E27" s="14">
        <v>10</v>
      </c>
      <c r="F27" s="10">
        <f>C27*D27*E27</f>
        <v>52000</v>
      </c>
      <c r="G27" s="18">
        <v>0.22</v>
      </c>
      <c r="H27" s="19">
        <f>F27+(F27*G27)</f>
        <v>63440</v>
      </c>
    </row>
    <row r="28" spans="1:8" ht="25.5" x14ac:dyDescent="0.25">
      <c r="A28" s="15" t="s">
        <v>60</v>
      </c>
      <c r="B28" s="14" t="s">
        <v>17</v>
      </c>
      <c r="C28" s="16">
        <v>1</v>
      </c>
      <c r="D28" s="17">
        <v>4800</v>
      </c>
      <c r="E28" s="14">
        <v>10</v>
      </c>
      <c r="F28" s="10">
        <f t="shared" ref="F28:F30" si="8">C28*D28*E28</f>
        <v>48000</v>
      </c>
      <c r="G28" s="18">
        <v>0.22</v>
      </c>
      <c r="H28" s="19">
        <f t="shared" ref="H28:H30" si="9">F28+(F28*G28)</f>
        <v>58560</v>
      </c>
    </row>
    <row r="29" spans="1:8" ht="51" x14ac:dyDescent="0.25">
      <c r="A29" s="15" t="s">
        <v>61</v>
      </c>
      <c r="B29" s="14" t="s">
        <v>17</v>
      </c>
      <c r="C29" s="16">
        <v>1</v>
      </c>
      <c r="D29" s="17">
        <v>4800</v>
      </c>
      <c r="E29" s="14">
        <v>10</v>
      </c>
      <c r="F29" s="10">
        <f t="shared" si="8"/>
        <v>48000</v>
      </c>
      <c r="G29" s="18">
        <v>0.22</v>
      </c>
      <c r="H29" s="19">
        <f t="shared" si="9"/>
        <v>58560</v>
      </c>
    </row>
    <row r="30" spans="1:8" ht="25.5" x14ac:dyDescent="0.25">
      <c r="A30" s="15" t="s">
        <v>62</v>
      </c>
      <c r="B30" s="14" t="s">
        <v>17</v>
      </c>
      <c r="C30" s="16">
        <v>3</v>
      </c>
      <c r="D30" s="17">
        <v>3700</v>
      </c>
      <c r="E30" s="14">
        <v>10</v>
      </c>
      <c r="F30" s="10">
        <f t="shared" si="8"/>
        <v>111000</v>
      </c>
      <c r="G30" s="18">
        <v>0.22</v>
      </c>
      <c r="H30" s="19">
        <f t="shared" si="9"/>
        <v>135420</v>
      </c>
    </row>
    <row r="31" spans="1:8" x14ac:dyDescent="0.25">
      <c r="A31" s="52" t="s">
        <v>26</v>
      </c>
      <c r="B31" s="53"/>
      <c r="C31" s="54"/>
      <c r="D31" s="55"/>
      <c r="E31" s="56"/>
      <c r="F31" s="57"/>
      <c r="G31" s="56"/>
      <c r="H31" s="58"/>
    </row>
    <row r="32" spans="1:8" ht="38.25" x14ac:dyDescent="0.25">
      <c r="A32" s="15" t="s">
        <v>75</v>
      </c>
      <c r="B32" s="14" t="s">
        <v>74</v>
      </c>
      <c r="C32" s="16">
        <v>1</v>
      </c>
      <c r="D32" s="20">
        <f>'Affidamento - SLA'!D6</f>
        <v>19061.75</v>
      </c>
      <c r="E32" s="14">
        <v>10</v>
      </c>
      <c r="F32" s="10">
        <f t="shared" ref="F32" si="10">C32*D32*E32</f>
        <v>190617.5</v>
      </c>
      <c r="G32" s="18">
        <v>0.22</v>
      </c>
      <c r="H32" s="19">
        <f t="shared" ref="H32" si="11">F32+(F32*G32)</f>
        <v>232553.35</v>
      </c>
    </row>
    <row r="33" spans="1:8" ht="38.25" x14ac:dyDescent="0.25">
      <c r="A33" s="15" t="s">
        <v>43</v>
      </c>
      <c r="B33" s="14" t="s">
        <v>74</v>
      </c>
      <c r="C33" s="16">
        <v>1</v>
      </c>
      <c r="D33" s="17">
        <f>'Affidamento - SLA'!E7/12</f>
        <v>13339.583333333334</v>
      </c>
      <c r="E33" s="14">
        <v>10</v>
      </c>
      <c r="F33" s="10">
        <f>C33*D33*E33</f>
        <v>133395.83333333334</v>
      </c>
      <c r="G33" s="18">
        <v>0.22</v>
      </c>
      <c r="H33" s="19">
        <f>F33+(F33*G33)</f>
        <v>162742.91666666669</v>
      </c>
    </row>
    <row r="34" spans="1:8" x14ac:dyDescent="0.25">
      <c r="A34" s="52" t="s">
        <v>46</v>
      </c>
      <c r="B34" s="53"/>
      <c r="C34" s="54"/>
      <c r="D34" s="55"/>
      <c r="E34" s="56"/>
      <c r="F34" s="57"/>
      <c r="G34" s="56"/>
      <c r="H34" s="58"/>
    </row>
    <row r="35" spans="1:8" ht="51" x14ac:dyDescent="0.25">
      <c r="A35" s="15" t="s">
        <v>76</v>
      </c>
      <c r="B35" s="14" t="s">
        <v>74</v>
      </c>
      <c r="C35" s="16">
        <v>1</v>
      </c>
      <c r="D35" s="20">
        <f>'Affidamento - SLA'!D12</f>
        <v>42503</v>
      </c>
      <c r="E35" s="14">
        <v>10</v>
      </c>
      <c r="F35" s="10">
        <f t="shared" ref="F35" si="12">C35*D35*E35</f>
        <v>425030</v>
      </c>
      <c r="G35" s="18">
        <v>0.22</v>
      </c>
      <c r="H35" s="19">
        <f t="shared" ref="H35" si="13">F35+(F35*G35)</f>
        <v>518536.6</v>
      </c>
    </row>
    <row r="36" spans="1:8" x14ac:dyDescent="0.25">
      <c r="A36" s="52" t="s">
        <v>53</v>
      </c>
      <c r="B36" s="53"/>
      <c r="C36" s="54"/>
      <c r="D36" s="55"/>
      <c r="E36" s="56"/>
      <c r="F36" s="57"/>
      <c r="G36" s="56"/>
      <c r="H36" s="58"/>
    </row>
    <row r="37" spans="1:8" ht="51" x14ac:dyDescent="0.25">
      <c r="A37" s="15" t="s">
        <v>77</v>
      </c>
      <c r="B37" s="14" t="s">
        <v>74</v>
      </c>
      <c r="C37" s="16">
        <v>1</v>
      </c>
      <c r="D37" s="20">
        <f>'Affidamento - SLA'!D16</f>
        <v>5220.25</v>
      </c>
      <c r="E37" s="14">
        <v>10</v>
      </c>
      <c r="F37" s="10">
        <f t="shared" ref="F37" si="14">C37*D37*E37</f>
        <v>52202.5</v>
      </c>
      <c r="G37" s="18">
        <v>0.22</v>
      </c>
      <c r="H37" s="19">
        <f t="shared" ref="H37" si="15">F37+(F37*G37)</f>
        <v>63687.05</v>
      </c>
    </row>
    <row r="38" spans="1:8" ht="25.5" customHeight="1" thickBot="1" x14ac:dyDescent="0.3">
      <c r="A38" s="44"/>
      <c r="B38" s="45"/>
      <c r="C38" s="45"/>
      <c r="D38" s="45"/>
      <c r="E38" s="59" t="s">
        <v>65</v>
      </c>
      <c r="F38" s="46">
        <f>SUM(F26:F37)</f>
        <v>1060245.8333333335</v>
      </c>
      <c r="G38" s="46"/>
      <c r="H38" s="47">
        <f>SUM(H26:H37)</f>
        <v>1293499.9166666667</v>
      </c>
    </row>
    <row r="39" spans="1:8" ht="26.25" thickBot="1" x14ac:dyDescent="0.3">
      <c r="A39" s="185" t="s">
        <v>103</v>
      </c>
      <c r="B39" s="49"/>
      <c r="C39" s="49"/>
      <c r="D39" s="49"/>
      <c r="E39" s="49"/>
      <c r="F39" s="50">
        <f>F20+F24+F38</f>
        <v>1294368.2333333334</v>
      </c>
      <c r="G39" s="50"/>
      <c r="H39" s="51">
        <f>H20+H24+H38</f>
        <v>1579129.2446666667</v>
      </c>
    </row>
    <row r="40" spans="1:8" s="184" customFormat="1" ht="27.75" customHeight="1" thickBot="1" x14ac:dyDescent="0.3">
      <c r="A40" s="189" t="s">
        <v>102</v>
      </c>
      <c r="B40" s="190"/>
      <c r="C40" s="190"/>
      <c r="D40" s="191"/>
      <c r="E40" s="192">
        <v>0.05</v>
      </c>
      <c r="F40" s="193">
        <f>F39*E40</f>
        <v>64718.411666666674</v>
      </c>
      <c r="G40" s="190"/>
      <c r="H40" s="194">
        <f>H39*E40</f>
        <v>78956.462233333339</v>
      </c>
    </row>
    <row r="41" spans="1:8" ht="45" customHeight="1" thickBot="1" x14ac:dyDescent="0.3">
      <c r="A41" s="48" t="s">
        <v>105</v>
      </c>
      <c r="B41" s="186"/>
      <c r="C41" s="186"/>
      <c r="D41" s="186"/>
      <c r="E41" s="186"/>
      <c r="F41" s="187">
        <f>F39-F40</f>
        <v>1229649.8216666668</v>
      </c>
      <c r="G41" s="187"/>
      <c r="H41" s="188">
        <f>H39-H40</f>
        <v>1500172.7824333333</v>
      </c>
    </row>
    <row r="43" spans="1:8" x14ac:dyDescent="0.25">
      <c r="H43" s="114"/>
    </row>
    <row r="44" spans="1:8" x14ac:dyDescent="0.25">
      <c r="E44" s="5"/>
      <c r="G44" s="5"/>
      <c r="H44" s="5"/>
    </row>
    <row r="46" spans="1:8" x14ac:dyDescent="0.25">
      <c r="C46" s="6"/>
    </row>
    <row r="48" spans="1:8" x14ac:dyDescent="0.25">
      <c r="C48" s="6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67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sqref="A1:XFD1"/>
    </sheetView>
  </sheetViews>
  <sheetFormatPr defaultRowHeight="12.75" x14ac:dyDescent="0.25"/>
  <cols>
    <col min="1" max="1" width="6.7109375" style="1" customWidth="1"/>
    <col min="2" max="2" width="30.7109375" style="1" customWidth="1"/>
    <col min="3" max="4" width="10.7109375" style="1" customWidth="1"/>
    <col min="5" max="5" width="15.7109375" style="6" customWidth="1"/>
    <col min="6" max="6" width="10.7109375" style="1" customWidth="1"/>
    <col min="7" max="9" width="15.7109375" style="1" customWidth="1"/>
    <col min="10" max="10" width="10.5703125" style="1" bestFit="1" customWidth="1"/>
    <col min="11" max="256" width="9.140625" style="1"/>
    <col min="257" max="257" width="44.7109375" style="1" customWidth="1"/>
    <col min="258" max="258" width="24.28515625" style="1" customWidth="1"/>
    <col min="259" max="259" width="15.28515625" style="1" customWidth="1"/>
    <col min="260" max="261" width="22.85546875" style="1" customWidth="1"/>
    <col min="262" max="263" width="19.85546875" style="1" customWidth="1"/>
    <col min="264" max="264" width="16.42578125" style="1" bestFit="1" customWidth="1"/>
    <col min="265" max="265" width="21.28515625" style="1" customWidth="1"/>
    <col min="266" max="266" width="10.5703125" style="1" bestFit="1" customWidth="1"/>
    <col min="267" max="512" width="9.140625" style="1"/>
    <col min="513" max="513" width="44.7109375" style="1" customWidth="1"/>
    <col min="514" max="514" width="24.28515625" style="1" customWidth="1"/>
    <col min="515" max="515" width="15.28515625" style="1" customWidth="1"/>
    <col min="516" max="517" width="22.85546875" style="1" customWidth="1"/>
    <col min="518" max="519" width="19.85546875" style="1" customWidth="1"/>
    <col min="520" max="520" width="16.42578125" style="1" bestFit="1" customWidth="1"/>
    <col min="521" max="521" width="21.28515625" style="1" customWidth="1"/>
    <col min="522" max="522" width="10.5703125" style="1" bestFit="1" customWidth="1"/>
    <col min="523" max="768" width="9.140625" style="1"/>
    <col min="769" max="769" width="44.7109375" style="1" customWidth="1"/>
    <col min="770" max="770" width="24.28515625" style="1" customWidth="1"/>
    <col min="771" max="771" width="15.28515625" style="1" customWidth="1"/>
    <col min="772" max="773" width="22.85546875" style="1" customWidth="1"/>
    <col min="774" max="775" width="19.85546875" style="1" customWidth="1"/>
    <col min="776" max="776" width="16.42578125" style="1" bestFit="1" customWidth="1"/>
    <col min="777" max="777" width="21.28515625" style="1" customWidth="1"/>
    <col min="778" max="778" width="10.5703125" style="1" bestFit="1" customWidth="1"/>
    <col min="779" max="1024" width="9.140625" style="1"/>
    <col min="1025" max="1025" width="44.7109375" style="1" customWidth="1"/>
    <col min="1026" max="1026" width="24.28515625" style="1" customWidth="1"/>
    <col min="1027" max="1027" width="15.28515625" style="1" customWidth="1"/>
    <col min="1028" max="1029" width="22.85546875" style="1" customWidth="1"/>
    <col min="1030" max="1031" width="19.85546875" style="1" customWidth="1"/>
    <col min="1032" max="1032" width="16.42578125" style="1" bestFit="1" customWidth="1"/>
    <col min="1033" max="1033" width="21.28515625" style="1" customWidth="1"/>
    <col min="1034" max="1034" width="10.5703125" style="1" bestFit="1" customWidth="1"/>
    <col min="1035" max="1280" width="9.140625" style="1"/>
    <col min="1281" max="1281" width="44.7109375" style="1" customWidth="1"/>
    <col min="1282" max="1282" width="24.28515625" style="1" customWidth="1"/>
    <col min="1283" max="1283" width="15.28515625" style="1" customWidth="1"/>
    <col min="1284" max="1285" width="22.85546875" style="1" customWidth="1"/>
    <col min="1286" max="1287" width="19.85546875" style="1" customWidth="1"/>
    <col min="1288" max="1288" width="16.42578125" style="1" bestFit="1" customWidth="1"/>
    <col min="1289" max="1289" width="21.28515625" style="1" customWidth="1"/>
    <col min="1290" max="1290" width="10.5703125" style="1" bestFit="1" customWidth="1"/>
    <col min="1291" max="1536" width="9.140625" style="1"/>
    <col min="1537" max="1537" width="44.7109375" style="1" customWidth="1"/>
    <col min="1538" max="1538" width="24.28515625" style="1" customWidth="1"/>
    <col min="1539" max="1539" width="15.28515625" style="1" customWidth="1"/>
    <col min="1540" max="1541" width="22.85546875" style="1" customWidth="1"/>
    <col min="1542" max="1543" width="19.85546875" style="1" customWidth="1"/>
    <col min="1544" max="1544" width="16.42578125" style="1" bestFit="1" customWidth="1"/>
    <col min="1545" max="1545" width="21.28515625" style="1" customWidth="1"/>
    <col min="1546" max="1546" width="10.5703125" style="1" bestFit="1" customWidth="1"/>
    <col min="1547" max="1792" width="9.140625" style="1"/>
    <col min="1793" max="1793" width="44.7109375" style="1" customWidth="1"/>
    <col min="1794" max="1794" width="24.28515625" style="1" customWidth="1"/>
    <col min="1795" max="1795" width="15.28515625" style="1" customWidth="1"/>
    <col min="1796" max="1797" width="22.85546875" style="1" customWidth="1"/>
    <col min="1798" max="1799" width="19.85546875" style="1" customWidth="1"/>
    <col min="1800" max="1800" width="16.42578125" style="1" bestFit="1" customWidth="1"/>
    <col min="1801" max="1801" width="21.28515625" style="1" customWidth="1"/>
    <col min="1802" max="1802" width="10.5703125" style="1" bestFit="1" customWidth="1"/>
    <col min="1803" max="2048" width="9.140625" style="1"/>
    <col min="2049" max="2049" width="44.7109375" style="1" customWidth="1"/>
    <col min="2050" max="2050" width="24.28515625" style="1" customWidth="1"/>
    <col min="2051" max="2051" width="15.28515625" style="1" customWidth="1"/>
    <col min="2052" max="2053" width="22.85546875" style="1" customWidth="1"/>
    <col min="2054" max="2055" width="19.85546875" style="1" customWidth="1"/>
    <col min="2056" max="2056" width="16.42578125" style="1" bestFit="1" customWidth="1"/>
    <col min="2057" max="2057" width="21.28515625" style="1" customWidth="1"/>
    <col min="2058" max="2058" width="10.5703125" style="1" bestFit="1" customWidth="1"/>
    <col min="2059" max="2304" width="9.140625" style="1"/>
    <col min="2305" max="2305" width="44.7109375" style="1" customWidth="1"/>
    <col min="2306" max="2306" width="24.28515625" style="1" customWidth="1"/>
    <col min="2307" max="2307" width="15.28515625" style="1" customWidth="1"/>
    <col min="2308" max="2309" width="22.85546875" style="1" customWidth="1"/>
    <col min="2310" max="2311" width="19.85546875" style="1" customWidth="1"/>
    <col min="2312" max="2312" width="16.42578125" style="1" bestFit="1" customWidth="1"/>
    <col min="2313" max="2313" width="21.28515625" style="1" customWidth="1"/>
    <col min="2314" max="2314" width="10.5703125" style="1" bestFit="1" customWidth="1"/>
    <col min="2315" max="2560" width="9.140625" style="1"/>
    <col min="2561" max="2561" width="44.7109375" style="1" customWidth="1"/>
    <col min="2562" max="2562" width="24.28515625" style="1" customWidth="1"/>
    <col min="2563" max="2563" width="15.28515625" style="1" customWidth="1"/>
    <col min="2564" max="2565" width="22.85546875" style="1" customWidth="1"/>
    <col min="2566" max="2567" width="19.85546875" style="1" customWidth="1"/>
    <col min="2568" max="2568" width="16.42578125" style="1" bestFit="1" customWidth="1"/>
    <col min="2569" max="2569" width="21.28515625" style="1" customWidth="1"/>
    <col min="2570" max="2570" width="10.5703125" style="1" bestFit="1" customWidth="1"/>
    <col min="2571" max="2816" width="9.140625" style="1"/>
    <col min="2817" max="2817" width="44.7109375" style="1" customWidth="1"/>
    <col min="2818" max="2818" width="24.28515625" style="1" customWidth="1"/>
    <col min="2819" max="2819" width="15.28515625" style="1" customWidth="1"/>
    <col min="2820" max="2821" width="22.85546875" style="1" customWidth="1"/>
    <col min="2822" max="2823" width="19.85546875" style="1" customWidth="1"/>
    <col min="2824" max="2824" width="16.42578125" style="1" bestFit="1" customWidth="1"/>
    <col min="2825" max="2825" width="21.28515625" style="1" customWidth="1"/>
    <col min="2826" max="2826" width="10.5703125" style="1" bestFit="1" customWidth="1"/>
    <col min="2827" max="3072" width="9.140625" style="1"/>
    <col min="3073" max="3073" width="44.7109375" style="1" customWidth="1"/>
    <col min="3074" max="3074" width="24.28515625" style="1" customWidth="1"/>
    <col min="3075" max="3075" width="15.28515625" style="1" customWidth="1"/>
    <col min="3076" max="3077" width="22.85546875" style="1" customWidth="1"/>
    <col min="3078" max="3079" width="19.85546875" style="1" customWidth="1"/>
    <col min="3080" max="3080" width="16.42578125" style="1" bestFit="1" customWidth="1"/>
    <col min="3081" max="3081" width="21.28515625" style="1" customWidth="1"/>
    <col min="3082" max="3082" width="10.5703125" style="1" bestFit="1" customWidth="1"/>
    <col min="3083" max="3328" width="9.140625" style="1"/>
    <col min="3329" max="3329" width="44.7109375" style="1" customWidth="1"/>
    <col min="3330" max="3330" width="24.28515625" style="1" customWidth="1"/>
    <col min="3331" max="3331" width="15.28515625" style="1" customWidth="1"/>
    <col min="3332" max="3333" width="22.85546875" style="1" customWidth="1"/>
    <col min="3334" max="3335" width="19.85546875" style="1" customWidth="1"/>
    <col min="3336" max="3336" width="16.42578125" style="1" bestFit="1" customWidth="1"/>
    <col min="3337" max="3337" width="21.28515625" style="1" customWidth="1"/>
    <col min="3338" max="3338" width="10.5703125" style="1" bestFit="1" customWidth="1"/>
    <col min="3339" max="3584" width="9.140625" style="1"/>
    <col min="3585" max="3585" width="44.7109375" style="1" customWidth="1"/>
    <col min="3586" max="3586" width="24.28515625" style="1" customWidth="1"/>
    <col min="3587" max="3587" width="15.28515625" style="1" customWidth="1"/>
    <col min="3588" max="3589" width="22.85546875" style="1" customWidth="1"/>
    <col min="3590" max="3591" width="19.85546875" style="1" customWidth="1"/>
    <col min="3592" max="3592" width="16.42578125" style="1" bestFit="1" customWidth="1"/>
    <col min="3593" max="3593" width="21.28515625" style="1" customWidth="1"/>
    <col min="3594" max="3594" width="10.5703125" style="1" bestFit="1" customWidth="1"/>
    <col min="3595" max="3840" width="9.140625" style="1"/>
    <col min="3841" max="3841" width="44.7109375" style="1" customWidth="1"/>
    <col min="3842" max="3842" width="24.28515625" style="1" customWidth="1"/>
    <col min="3843" max="3843" width="15.28515625" style="1" customWidth="1"/>
    <col min="3844" max="3845" width="22.85546875" style="1" customWidth="1"/>
    <col min="3846" max="3847" width="19.85546875" style="1" customWidth="1"/>
    <col min="3848" max="3848" width="16.42578125" style="1" bestFit="1" customWidth="1"/>
    <col min="3849" max="3849" width="21.28515625" style="1" customWidth="1"/>
    <col min="3850" max="3850" width="10.5703125" style="1" bestFit="1" customWidth="1"/>
    <col min="3851" max="4096" width="9.140625" style="1"/>
    <col min="4097" max="4097" width="44.7109375" style="1" customWidth="1"/>
    <col min="4098" max="4098" width="24.28515625" style="1" customWidth="1"/>
    <col min="4099" max="4099" width="15.28515625" style="1" customWidth="1"/>
    <col min="4100" max="4101" width="22.85546875" style="1" customWidth="1"/>
    <col min="4102" max="4103" width="19.85546875" style="1" customWidth="1"/>
    <col min="4104" max="4104" width="16.42578125" style="1" bestFit="1" customWidth="1"/>
    <col min="4105" max="4105" width="21.28515625" style="1" customWidth="1"/>
    <col min="4106" max="4106" width="10.5703125" style="1" bestFit="1" customWidth="1"/>
    <col min="4107" max="4352" width="9.140625" style="1"/>
    <col min="4353" max="4353" width="44.7109375" style="1" customWidth="1"/>
    <col min="4354" max="4354" width="24.28515625" style="1" customWidth="1"/>
    <col min="4355" max="4355" width="15.28515625" style="1" customWidth="1"/>
    <col min="4356" max="4357" width="22.85546875" style="1" customWidth="1"/>
    <col min="4358" max="4359" width="19.85546875" style="1" customWidth="1"/>
    <col min="4360" max="4360" width="16.42578125" style="1" bestFit="1" customWidth="1"/>
    <col min="4361" max="4361" width="21.28515625" style="1" customWidth="1"/>
    <col min="4362" max="4362" width="10.5703125" style="1" bestFit="1" customWidth="1"/>
    <col min="4363" max="4608" width="9.140625" style="1"/>
    <col min="4609" max="4609" width="44.7109375" style="1" customWidth="1"/>
    <col min="4610" max="4610" width="24.28515625" style="1" customWidth="1"/>
    <col min="4611" max="4611" width="15.28515625" style="1" customWidth="1"/>
    <col min="4612" max="4613" width="22.85546875" style="1" customWidth="1"/>
    <col min="4614" max="4615" width="19.85546875" style="1" customWidth="1"/>
    <col min="4616" max="4616" width="16.42578125" style="1" bestFit="1" customWidth="1"/>
    <col min="4617" max="4617" width="21.28515625" style="1" customWidth="1"/>
    <col min="4618" max="4618" width="10.5703125" style="1" bestFit="1" customWidth="1"/>
    <col min="4619" max="4864" width="9.140625" style="1"/>
    <col min="4865" max="4865" width="44.7109375" style="1" customWidth="1"/>
    <col min="4866" max="4866" width="24.28515625" style="1" customWidth="1"/>
    <col min="4867" max="4867" width="15.28515625" style="1" customWidth="1"/>
    <col min="4868" max="4869" width="22.85546875" style="1" customWidth="1"/>
    <col min="4870" max="4871" width="19.85546875" style="1" customWidth="1"/>
    <col min="4872" max="4872" width="16.42578125" style="1" bestFit="1" customWidth="1"/>
    <col min="4873" max="4873" width="21.28515625" style="1" customWidth="1"/>
    <col min="4874" max="4874" width="10.5703125" style="1" bestFit="1" customWidth="1"/>
    <col min="4875" max="5120" width="9.140625" style="1"/>
    <col min="5121" max="5121" width="44.7109375" style="1" customWidth="1"/>
    <col min="5122" max="5122" width="24.28515625" style="1" customWidth="1"/>
    <col min="5123" max="5123" width="15.28515625" style="1" customWidth="1"/>
    <col min="5124" max="5125" width="22.85546875" style="1" customWidth="1"/>
    <col min="5126" max="5127" width="19.85546875" style="1" customWidth="1"/>
    <col min="5128" max="5128" width="16.42578125" style="1" bestFit="1" customWidth="1"/>
    <col min="5129" max="5129" width="21.28515625" style="1" customWidth="1"/>
    <col min="5130" max="5130" width="10.5703125" style="1" bestFit="1" customWidth="1"/>
    <col min="5131" max="5376" width="9.140625" style="1"/>
    <col min="5377" max="5377" width="44.7109375" style="1" customWidth="1"/>
    <col min="5378" max="5378" width="24.28515625" style="1" customWidth="1"/>
    <col min="5379" max="5379" width="15.28515625" style="1" customWidth="1"/>
    <col min="5380" max="5381" width="22.85546875" style="1" customWidth="1"/>
    <col min="5382" max="5383" width="19.85546875" style="1" customWidth="1"/>
    <col min="5384" max="5384" width="16.42578125" style="1" bestFit="1" customWidth="1"/>
    <col min="5385" max="5385" width="21.28515625" style="1" customWidth="1"/>
    <col min="5386" max="5386" width="10.5703125" style="1" bestFit="1" customWidth="1"/>
    <col min="5387" max="5632" width="9.140625" style="1"/>
    <col min="5633" max="5633" width="44.7109375" style="1" customWidth="1"/>
    <col min="5634" max="5634" width="24.28515625" style="1" customWidth="1"/>
    <col min="5635" max="5635" width="15.28515625" style="1" customWidth="1"/>
    <col min="5636" max="5637" width="22.85546875" style="1" customWidth="1"/>
    <col min="5638" max="5639" width="19.85546875" style="1" customWidth="1"/>
    <col min="5640" max="5640" width="16.42578125" style="1" bestFit="1" customWidth="1"/>
    <col min="5641" max="5641" width="21.28515625" style="1" customWidth="1"/>
    <col min="5642" max="5642" width="10.5703125" style="1" bestFit="1" customWidth="1"/>
    <col min="5643" max="5888" width="9.140625" style="1"/>
    <col min="5889" max="5889" width="44.7109375" style="1" customWidth="1"/>
    <col min="5890" max="5890" width="24.28515625" style="1" customWidth="1"/>
    <col min="5891" max="5891" width="15.28515625" style="1" customWidth="1"/>
    <col min="5892" max="5893" width="22.85546875" style="1" customWidth="1"/>
    <col min="5894" max="5895" width="19.85546875" style="1" customWidth="1"/>
    <col min="5896" max="5896" width="16.42578125" style="1" bestFit="1" customWidth="1"/>
    <col min="5897" max="5897" width="21.28515625" style="1" customWidth="1"/>
    <col min="5898" max="5898" width="10.5703125" style="1" bestFit="1" customWidth="1"/>
    <col min="5899" max="6144" width="9.140625" style="1"/>
    <col min="6145" max="6145" width="44.7109375" style="1" customWidth="1"/>
    <col min="6146" max="6146" width="24.28515625" style="1" customWidth="1"/>
    <col min="6147" max="6147" width="15.28515625" style="1" customWidth="1"/>
    <col min="6148" max="6149" width="22.85546875" style="1" customWidth="1"/>
    <col min="6150" max="6151" width="19.85546875" style="1" customWidth="1"/>
    <col min="6152" max="6152" width="16.42578125" style="1" bestFit="1" customWidth="1"/>
    <col min="6153" max="6153" width="21.28515625" style="1" customWidth="1"/>
    <col min="6154" max="6154" width="10.5703125" style="1" bestFit="1" customWidth="1"/>
    <col min="6155" max="6400" width="9.140625" style="1"/>
    <col min="6401" max="6401" width="44.7109375" style="1" customWidth="1"/>
    <col min="6402" max="6402" width="24.28515625" style="1" customWidth="1"/>
    <col min="6403" max="6403" width="15.28515625" style="1" customWidth="1"/>
    <col min="6404" max="6405" width="22.85546875" style="1" customWidth="1"/>
    <col min="6406" max="6407" width="19.85546875" style="1" customWidth="1"/>
    <col min="6408" max="6408" width="16.42578125" style="1" bestFit="1" customWidth="1"/>
    <col min="6409" max="6409" width="21.28515625" style="1" customWidth="1"/>
    <col min="6410" max="6410" width="10.5703125" style="1" bestFit="1" customWidth="1"/>
    <col min="6411" max="6656" width="9.140625" style="1"/>
    <col min="6657" max="6657" width="44.7109375" style="1" customWidth="1"/>
    <col min="6658" max="6658" width="24.28515625" style="1" customWidth="1"/>
    <col min="6659" max="6659" width="15.28515625" style="1" customWidth="1"/>
    <col min="6660" max="6661" width="22.85546875" style="1" customWidth="1"/>
    <col min="6662" max="6663" width="19.85546875" style="1" customWidth="1"/>
    <col min="6664" max="6664" width="16.42578125" style="1" bestFit="1" customWidth="1"/>
    <col min="6665" max="6665" width="21.28515625" style="1" customWidth="1"/>
    <col min="6666" max="6666" width="10.5703125" style="1" bestFit="1" customWidth="1"/>
    <col min="6667" max="6912" width="9.140625" style="1"/>
    <col min="6913" max="6913" width="44.7109375" style="1" customWidth="1"/>
    <col min="6914" max="6914" width="24.28515625" style="1" customWidth="1"/>
    <col min="6915" max="6915" width="15.28515625" style="1" customWidth="1"/>
    <col min="6916" max="6917" width="22.85546875" style="1" customWidth="1"/>
    <col min="6918" max="6919" width="19.85546875" style="1" customWidth="1"/>
    <col min="6920" max="6920" width="16.42578125" style="1" bestFit="1" customWidth="1"/>
    <col min="6921" max="6921" width="21.28515625" style="1" customWidth="1"/>
    <col min="6922" max="6922" width="10.5703125" style="1" bestFit="1" customWidth="1"/>
    <col min="6923" max="7168" width="9.140625" style="1"/>
    <col min="7169" max="7169" width="44.7109375" style="1" customWidth="1"/>
    <col min="7170" max="7170" width="24.28515625" style="1" customWidth="1"/>
    <col min="7171" max="7171" width="15.28515625" style="1" customWidth="1"/>
    <col min="7172" max="7173" width="22.85546875" style="1" customWidth="1"/>
    <col min="7174" max="7175" width="19.85546875" style="1" customWidth="1"/>
    <col min="7176" max="7176" width="16.42578125" style="1" bestFit="1" customWidth="1"/>
    <col min="7177" max="7177" width="21.28515625" style="1" customWidth="1"/>
    <col min="7178" max="7178" width="10.5703125" style="1" bestFit="1" customWidth="1"/>
    <col min="7179" max="7424" width="9.140625" style="1"/>
    <col min="7425" max="7425" width="44.7109375" style="1" customWidth="1"/>
    <col min="7426" max="7426" width="24.28515625" style="1" customWidth="1"/>
    <col min="7427" max="7427" width="15.28515625" style="1" customWidth="1"/>
    <col min="7428" max="7429" width="22.85546875" style="1" customWidth="1"/>
    <col min="7430" max="7431" width="19.85546875" style="1" customWidth="1"/>
    <col min="7432" max="7432" width="16.42578125" style="1" bestFit="1" customWidth="1"/>
    <col min="7433" max="7433" width="21.28515625" style="1" customWidth="1"/>
    <col min="7434" max="7434" width="10.5703125" style="1" bestFit="1" customWidth="1"/>
    <col min="7435" max="7680" width="9.140625" style="1"/>
    <col min="7681" max="7681" width="44.7109375" style="1" customWidth="1"/>
    <col min="7682" max="7682" width="24.28515625" style="1" customWidth="1"/>
    <col min="7683" max="7683" width="15.28515625" style="1" customWidth="1"/>
    <col min="7684" max="7685" width="22.85546875" style="1" customWidth="1"/>
    <col min="7686" max="7687" width="19.85546875" style="1" customWidth="1"/>
    <col min="7688" max="7688" width="16.42578125" style="1" bestFit="1" customWidth="1"/>
    <col min="7689" max="7689" width="21.28515625" style="1" customWidth="1"/>
    <col min="7690" max="7690" width="10.5703125" style="1" bestFit="1" customWidth="1"/>
    <col min="7691" max="7936" width="9.140625" style="1"/>
    <col min="7937" max="7937" width="44.7109375" style="1" customWidth="1"/>
    <col min="7938" max="7938" width="24.28515625" style="1" customWidth="1"/>
    <col min="7939" max="7939" width="15.28515625" style="1" customWidth="1"/>
    <col min="7940" max="7941" width="22.85546875" style="1" customWidth="1"/>
    <col min="7942" max="7943" width="19.85546875" style="1" customWidth="1"/>
    <col min="7944" max="7944" width="16.42578125" style="1" bestFit="1" customWidth="1"/>
    <col min="7945" max="7945" width="21.28515625" style="1" customWidth="1"/>
    <col min="7946" max="7946" width="10.5703125" style="1" bestFit="1" customWidth="1"/>
    <col min="7947" max="8192" width="9.140625" style="1"/>
    <col min="8193" max="8193" width="44.7109375" style="1" customWidth="1"/>
    <col min="8194" max="8194" width="24.28515625" style="1" customWidth="1"/>
    <col min="8195" max="8195" width="15.28515625" style="1" customWidth="1"/>
    <col min="8196" max="8197" width="22.85546875" style="1" customWidth="1"/>
    <col min="8198" max="8199" width="19.85546875" style="1" customWidth="1"/>
    <col min="8200" max="8200" width="16.42578125" style="1" bestFit="1" customWidth="1"/>
    <col min="8201" max="8201" width="21.28515625" style="1" customWidth="1"/>
    <col min="8202" max="8202" width="10.5703125" style="1" bestFit="1" customWidth="1"/>
    <col min="8203" max="8448" width="9.140625" style="1"/>
    <col min="8449" max="8449" width="44.7109375" style="1" customWidth="1"/>
    <col min="8450" max="8450" width="24.28515625" style="1" customWidth="1"/>
    <col min="8451" max="8451" width="15.28515625" style="1" customWidth="1"/>
    <col min="8452" max="8453" width="22.85546875" style="1" customWidth="1"/>
    <col min="8454" max="8455" width="19.85546875" style="1" customWidth="1"/>
    <col min="8456" max="8456" width="16.42578125" style="1" bestFit="1" customWidth="1"/>
    <col min="8457" max="8457" width="21.28515625" style="1" customWidth="1"/>
    <col min="8458" max="8458" width="10.5703125" style="1" bestFit="1" customWidth="1"/>
    <col min="8459" max="8704" width="9.140625" style="1"/>
    <col min="8705" max="8705" width="44.7109375" style="1" customWidth="1"/>
    <col min="8706" max="8706" width="24.28515625" style="1" customWidth="1"/>
    <col min="8707" max="8707" width="15.28515625" style="1" customWidth="1"/>
    <col min="8708" max="8709" width="22.85546875" style="1" customWidth="1"/>
    <col min="8710" max="8711" width="19.85546875" style="1" customWidth="1"/>
    <col min="8712" max="8712" width="16.42578125" style="1" bestFit="1" customWidth="1"/>
    <col min="8713" max="8713" width="21.28515625" style="1" customWidth="1"/>
    <col min="8714" max="8714" width="10.5703125" style="1" bestFit="1" customWidth="1"/>
    <col min="8715" max="8960" width="9.140625" style="1"/>
    <col min="8961" max="8961" width="44.7109375" style="1" customWidth="1"/>
    <col min="8962" max="8962" width="24.28515625" style="1" customWidth="1"/>
    <col min="8963" max="8963" width="15.28515625" style="1" customWidth="1"/>
    <col min="8964" max="8965" width="22.85546875" style="1" customWidth="1"/>
    <col min="8966" max="8967" width="19.85546875" style="1" customWidth="1"/>
    <col min="8968" max="8968" width="16.42578125" style="1" bestFit="1" customWidth="1"/>
    <col min="8969" max="8969" width="21.28515625" style="1" customWidth="1"/>
    <col min="8970" max="8970" width="10.5703125" style="1" bestFit="1" customWidth="1"/>
    <col min="8971" max="9216" width="9.140625" style="1"/>
    <col min="9217" max="9217" width="44.7109375" style="1" customWidth="1"/>
    <col min="9218" max="9218" width="24.28515625" style="1" customWidth="1"/>
    <col min="9219" max="9219" width="15.28515625" style="1" customWidth="1"/>
    <col min="9220" max="9221" width="22.85546875" style="1" customWidth="1"/>
    <col min="9222" max="9223" width="19.85546875" style="1" customWidth="1"/>
    <col min="9224" max="9224" width="16.42578125" style="1" bestFit="1" customWidth="1"/>
    <col min="9225" max="9225" width="21.28515625" style="1" customWidth="1"/>
    <col min="9226" max="9226" width="10.5703125" style="1" bestFit="1" customWidth="1"/>
    <col min="9227" max="9472" width="9.140625" style="1"/>
    <col min="9473" max="9473" width="44.7109375" style="1" customWidth="1"/>
    <col min="9474" max="9474" width="24.28515625" style="1" customWidth="1"/>
    <col min="9475" max="9475" width="15.28515625" style="1" customWidth="1"/>
    <col min="9476" max="9477" width="22.85546875" style="1" customWidth="1"/>
    <col min="9478" max="9479" width="19.85546875" style="1" customWidth="1"/>
    <col min="9480" max="9480" width="16.42578125" style="1" bestFit="1" customWidth="1"/>
    <col min="9481" max="9481" width="21.28515625" style="1" customWidth="1"/>
    <col min="9482" max="9482" width="10.5703125" style="1" bestFit="1" customWidth="1"/>
    <col min="9483" max="9728" width="9.140625" style="1"/>
    <col min="9729" max="9729" width="44.7109375" style="1" customWidth="1"/>
    <col min="9730" max="9730" width="24.28515625" style="1" customWidth="1"/>
    <col min="9731" max="9731" width="15.28515625" style="1" customWidth="1"/>
    <col min="9732" max="9733" width="22.85546875" style="1" customWidth="1"/>
    <col min="9734" max="9735" width="19.85546875" style="1" customWidth="1"/>
    <col min="9736" max="9736" width="16.42578125" style="1" bestFit="1" customWidth="1"/>
    <col min="9737" max="9737" width="21.28515625" style="1" customWidth="1"/>
    <col min="9738" max="9738" width="10.5703125" style="1" bestFit="1" customWidth="1"/>
    <col min="9739" max="9984" width="9.140625" style="1"/>
    <col min="9985" max="9985" width="44.7109375" style="1" customWidth="1"/>
    <col min="9986" max="9986" width="24.28515625" style="1" customWidth="1"/>
    <col min="9987" max="9987" width="15.28515625" style="1" customWidth="1"/>
    <col min="9988" max="9989" width="22.85546875" style="1" customWidth="1"/>
    <col min="9990" max="9991" width="19.85546875" style="1" customWidth="1"/>
    <col min="9992" max="9992" width="16.42578125" style="1" bestFit="1" customWidth="1"/>
    <col min="9993" max="9993" width="21.28515625" style="1" customWidth="1"/>
    <col min="9994" max="9994" width="10.5703125" style="1" bestFit="1" customWidth="1"/>
    <col min="9995" max="10240" width="9.140625" style="1"/>
    <col min="10241" max="10241" width="44.7109375" style="1" customWidth="1"/>
    <col min="10242" max="10242" width="24.28515625" style="1" customWidth="1"/>
    <col min="10243" max="10243" width="15.28515625" style="1" customWidth="1"/>
    <col min="10244" max="10245" width="22.85546875" style="1" customWidth="1"/>
    <col min="10246" max="10247" width="19.85546875" style="1" customWidth="1"/>
    <col min="10248" max="10248" width="16.42578125" style="1" bestFit="1" customWidth="1"/>
    <col min="10249" max="10249" width="21.28515625" style="1" customWidth="1"/>
    <col min="10250" max="10250" width="10.5703125" style="1" bestFit="1" customWidth="1"/>
    <col min="10251" max="10496" width="9.140625" style="1"/>
    <col min="10497" max="10497" width="44.7109375" style="1" customWidth="1"/>
    <col min="10498" max="10498" width="24.28515625" style="1" customWidth="1"/>
    <col min="10499" max="10499" width="15.28515625" style="1" customWidth="1"/>
    <col min="10500" max="10501" width="22.85546875" style="1" customWidth="1"/>
    <col min="10502" max="10503" width="19.85546875" style="1" customWidth="1"/>
    <col min="10504" max="10504" width="16.42578125" style="1" bestFit="1" customWidth="1"/>
    <col min="10505" max="10505" width="21.28515625" style="1" customWidth="1"/>
    <col min="10506" max="10506" width="10.5703125" style="1" bestFit="1" customWidth="1"/>
    <col min="10507" max="10752" width="9.140625" style="1"/>
    <col min="10753" max="10753" width="44.7109375" style="1" customWidth="1"/>
    <col min="10754" max="10754" width="24.28515625" style="1" customWidth="1"/>
    <col min="10755" max="10755" width="15.28515625" style="1" customWidth="1"/>
    <col min="10756" max="10757" width="22.85546875" style="1" customWidth="1"/>
    <col min="10758" max="10759" width="19.85546875" style="1" customWidth="1"/>
    <col min="10760" max="10760" width="16.42578125" style="1" bestFit="1" customWidth="1"/>
    <col min="10761" max="10761" width="21.28515625" style="1" customWidth="1"/>
    <col min="10762" max="10762" width="10.5703125" style="1" bestFit="1" customWidth="1"/>
    <col min="10763" max="11008" width="9.140625" style="1"/>
    <col min="11009" max="11009" width="44.7109375" style="1" customWidth="1"/>
    <col min="11010" max="11010" width="24.28515625" style="1" customWidth="1"/>
    <col min="11011" max="11011" width="15.28515625" style="1" customWidth="1"/>
    <col min="11012" max="11013" width="22.85546875" style="1" customWidth="1"/>
    <col min="11014" max="11015" width="19.85546875" style="1" customWidth="1"/>
    <col min="11016" max="11016" width="16.42578125" style="1" bestFit="1" customWidth="1"/>
    <col min="11017" max="11017" width="21.28515625" style="1" customWidth="1"/>
    <col min="11018" max="11018" width="10.5703125" style="1" bestFit="1" customWidth="1"/>
    <col min="11019" max="11264" width="9.140625" style="1"/>
    <col min="11265" max="11265" width="44.7109375" style="1" customWidth="1"/>
    <col min="11266" max="11266" width="24.28515625" style="1" customWidth="1"/>
    <col min="11267" max="11267" width="15.28515625" style="1" customWidth="1"/>
    <col min="11268" max="11269" width="22.85546875" style="1" customWidth="1"/>
    <col min="11270" max="11271" width="19.85546875" style="1" customWidth="1"/>
    <col min="11272" max="11272" width="16.42578125" style="1" bestFit="1" customWidth="1"/>
    <col min="11273" max="11273" width="21.28515625" style="1" customWidth="1"/>
    <col min="11274" max="11274" width="10.5703125" style="1" bestFit="1" customWidth="1"/>
    <col min="11275" max="11520" width="9.140625" style="1"/>
    <col min="11521" max="11521" width="44.7109375" style="1" customWidth="1"/>
    <col min="11522" max="11522" width="24.28515625" style="1" customWidth="1"/>
    <col min="11523" max="11523" width="15.28515625" style="1" customWidth="1"/>
    <col min="11524" max="11525" width="22.85546875" style="1" customWidth="1"/>
    <col min="11526" max="11527" width="19.85546875" style="1" customWidth="1"/>
    <col min="11528" max="11528" width="16.42578125" style="1" bestFit="1" customWidth="1"/>
    <col min="11529" max="11529" width="21.28515625" style="1" customWidth="1"/>
    <col min="11530" max="11530" width="10.5703125" style="1" bestFit="1" customWidth="1"/>
    <col min="11531" max="11776" width="9.140625" style="1"/>
    <col min="11777" max="11777" width="44.7109375" style="1" customWidth="1"/>
    <col min="11778" max="11778" width="24.28515625" style="1" customWidth="1"/>
    <col min="11779" max="11779" width="15.28515625" style="1" customWidth="1"/>
    <col min="11780" max="11781" width="22.85546875" style="1" customWidth="1"/>
    <col min="11782" max="11783" width="19.85546875" style="1" customWidth="1"/>
    <col min="11784" max="11784" width="16.42578125" style="1" bestFit="1" customWidth="1"/>
    <col min="11785" max="11785" width="21.28515625" style="1" customWidth="1"/>
    <col min="11786" max="11786" width="10.5703125" style="1" bestFit="1" customWidth="1"/>
    <col min="11787" max="12032" width="9.140625" style="1"/>
    <col min="12033" max="12033" width="44.7109375" style="1" customWidth="1"/>
    <col min="12034" max="12034" width="24.28515625" style="1" customWidth="1"/>
    <col min="12035" max="12035" width="15.28515625" style="1" customWidth="1"/>
    <col min="12036" max="12037" width="22.85546875" style="1" customWidth="1"/>
    <col min="12038" max="12039" width="19.85546875" style="1" customWidth="1"/>
    <col min="12040" max="12040" width="16.42578125" style="1" bestFit="1" customWidth="1"/>
    <col min="12041" max="12041" width="21.28515625" style="1" customWidth="1"/>
    <col min="12042" max="12042" width="10.5703125" style="1" bestFit="1" customWidth="1"/>
    <col min="12043" max="12288" width="9.140625" style="1"/>
    <col min="12289" max="12289" width="44.7109375" style="1" customWidth="1"/>
    <col min="12290" max="12290" width="24.28515625" style="1" customWidth="1"/>
    <col min="12291" max="12291" width="15.28515625" style="1" customWidth="1"/>
    <col min="12292" max="12293" width="22.85546875" style="1" customWidth="1"/>
    <col min="12294" max="12295" width="19.85546875" style="1" customWidth="1"/>
    <col min="12296" max="12296" width="16.42578125" style="1" bestFit="1" customWidth="1"/>
    <col min="12297" max="12297" width="21.28515625" style="1" customWidth="1"/>
    <col min="12298" max="12298" width="10.5703125" style="1" bestFit="1" customWidth="1"/>
    <col min="12299" max="12544" width="9.140625" style="1"/>
    <col min="12545" max="12545" width="44.7109375" style="1" customWidth="1"/>
    <col min="12546" max="12546" width="24.28515625" style="1" customWidth="1"/>
    <col min="12547" max="12547" width="15.28515625" style="1" customWidth="1"/>
    <col min="12548" max="12549" width="22.85546875" style="1" customWidth="1"/>
    <col min="12550" max="12551" width="19.85546875" style="1" customWidth="1"/>
    <col min="12552" max="12552" width="16.42578125" style="1" bestFit="1" customWidth="1"/>
    <col min="12553" max="12553" width="21.28515625" style="1" customWidth="1"/>
    <col min="12554" max="12554" width="10.5703125" style="1" bestFit="1" customWidth="1"/>
    <col min="12555" max="12800" width="9.140625" style="1"/>
    <col min="12801" max="12801" width="44.7109375" style="1" customWidth="1"/>
    <col min="12802" max="12802" width="24.28515625" style="1" customWidth="1"/>
    <col min="12803" max="12803" width="15.28515625" style="1" customWidth="1"/>
    <col min="12804" max="12805" width="22.85546875" style="1" customWidth="1"/>
    <col min="12806" max="12807" width="19.85546875" style="1" customWidth="1"/>
    <col min="12808" max="12808" width="16.42578125" style="1" bestFit="1" customWidth="1"/>
    <col min="12809" max="12809" width="21.28515625" style="1" customWidth="1"/>
    <col min="12810" max="12810" width="10.5703125" style="1" bestFit="1" customWidth="1"/>
    <col min="12811" max="13056" width="9.140625" style="1"/>
    <col min="13057" max="13057" width="44.7109375" style="1" customWidth="1"/>
    <col min="13058" max="13058" width="24.28515625" style="1" customWidth="1"/>
    <col min="13059" max="13059" width="15.28515625" style="1" customWidth="1"/>
    <col min="13060" max="13061" width="22.85546875" style="1" customWidth="1"/>
    <col min="13062" max="13063" width="19.85546875" style="1" customWidth="1"/>
    <col min="13064" max="13064" width="16.42578125" style="1" bestFit="1" customWidth="1"/>
    <col min="13065" max="13065" width="21.28515625" style="1" customWidth="1"/>
    <col min="13066" max="13066" width="10.5703125" style="1" bestFit="1" customWidth="1"/>
    <col min="13067" max="13312" width="9.140625" style="1"/>
    <col min="13313" max="13313" width="44.7109375" style="1" customWidth="1"/>
    <col min="13314" max="13314" width="24.28515625" style="1" customWidth="1"/>
    <col min="13315" max="13315" width="15.28515625" style="1" customWidth="1"/>
    <col min="13316" max="13317" width="22.85546875" style="1" customWidth="1"/>
    <col min="13318" max="13319" width="19.85546875" style="1" customWidth="1"/>
    <col min="13320" max="13320" width="16.42578125" style="1" bestFit="1" customWidth="1"/>
    <col min="13321" max="13321" width="21.28515625" style="1" customWidth="1"/>
    <col min="13322" max="13322" width="10.5703125" style="1" bestFit="1" customWidth="1"/>
    <col min="13323" max="13568" width="9.140625" style="1"/>
    <col min="13569" max="13569" width="44.7109375" style="1" customWidth="1"/>
    <col min="13570" max="13570" width="24.28515625" style="1" customWidth="1"/>
    <col min="13571" max="13571" width="15.28515625" style="1" customWidth="1"/>
    <col min="13572" max="13573" width="22.85546875" style="1" customWidth="1"/>
    <col min="13574" max="13575" width="19.85546875" style="1" customWidth="1"/>
    <col min="13576" max="13576" width="16.42578125" style="1" bestFit="1" customWidth="1"/>
    <col min="13577" max="13577" width="21.28515625" style="1" customWidth="1"/>
    <col min="13578" max="13578" width="10.5703125" style="1" bestFit="1" customWidth="1"/>
    <col min="13579" max="13824" width="9.140625" style="1"/>
    <col min="13825" max="13825" width="44.7109375" style="1" customWidth="1"/>
    <col min="13826" max="13826" width="24.28515625" style="1" customWidth="1"/>
    <col min="13827" max="13827" width="15.28515625" style="1" customWidth="1"/>
    <col min="13828" max="13829" width="22.85546875" style="1" customWidth="1"/>
    <col min="13830" max="13831" width="19.85546875" style="1" customWidth="1"/>
    <col min="13832" max="13832" width="16.42578125" style="1" bestFit="1" customWidth="1"/>
    <col min="13833" max="13833" width="21.28515625" style="1" customWidth="1"/>
    <col min="13834" max="13834" width="10.5703125" style="1" bestFit="1" customWidth="1"/>
    <col min="13835" max="14080" width="9.140625" style="1"/>
    <col min="14081" max="14081" width="44.7109375" style="1" customWidth="1"/>
    <col min="14082" max="14082" width="24.28515625" style="1" customWidth="1"/>
    <col min="14083" max="14083" width="15.28515625" style="1" customWidth="1"/>
    <col min="14084" max="14085" width="22.85546875" style="1" customWidth="1"/>
    <col min="14086" max="14087" width="19.85546875" style="1" customWidth="1"/>
    <col min="14088" max="14088" width="16.42578125" style="1" bestFit="1" customWidth="1"/>
    <col min="14089" max="14089" width="21.28515625" style="1" customWidth="1"/>
    <col min="14090" max="14090" width="10.5703125" style="1" bestFit="1" customWidth="1"/>
    <col min="14091" max="14336" width="9.140625" style="1"/>
    <col min="14337" max="14337" width="44.7109375" style="1" customWidth="1"/>
    <col min="14338" max="14338" width="24.28515625" style="1" customWidth="1"/>
    <col min="14339" max="14339" width="15.28515625" style="1" customWidth="1"/>
    <col min="14340" max="14341" width="22.85546875" style="1" customWidth="1"/>
    <col min="14342" max="14343" width="19.85546875" style="1" customWidth="1"/>
    <col min="14344" max="14344" width="16.42578125" style="1" bestFit="1" customWidth="1"/>
    <col min="14345" max="14345" width="21.28515625" style="1" customWidth="1"/>
    <col min="14346" max="14346" width="10.5703125" style="1" bestFit="1" customWidth="1"/>
    <col min="14347" max="14592" width="9.140625" style="1"/>
    <col min="14593" max="14593" width="44.7109375" style="1" customWidth="1"/>
    <col min="14594" max="14594" width="24.28515625" style="1" customWidth="1"/>
    <col min="14595" max="14595" width="15.28515625" style="1" customWidth="1"/>
    <col min="14596" max="14597" width="22.85546875" style="1" customWidth="1"/>
    <col min="14598" max="14599" width="19.85546875" style="1" customWidth="1"/>
    <col min="14600" max="14600" width="16.42578125" style="1" bestFit="1" customWidth="1"/>
    <col min="14601" max="14601" width="21.28515625" style="1" customWidth="1"/>
    <col min="14602" max="14602" width="10.5703125" style="1" bestFit="1" customWidth="1"/>
    <col min="14603" max="14848" width="9.140625" style="1"/>
    <col min="14849" max="14849" width="44.7109375" style="1" customWidth="1"/>
    <col min="14850" max="14850" width="24.28515625" style="1" customWidth="1"/>
    <col min="14851" max="14851" width="15.28515625" style="1" customWidth="1"/>
    <col min="14852" max="14853" width="22.85546875" style="1" customWidth="1"/>
    <col min="14854" max="14855" width="19.85546875" style="1" customWidth="1"/>
    <col min="14856" max="14856" width="16.42578125" style="1" bestFit="1" customWidth="1"/>
    <col min="14857" max="14857" width="21.28515625" style="1" customWidth="1"/>
    <col min="14858" max="14858" width="10.5703125" style="1" bestFit="1" customWidth="1"/>
    <col min="14859" max="15104" width="9.140625" style="1"/>
    <col min="15105" max="15105" width="44.7109375" style="1" customWidth="1"/>
    <col min="15106" max="15106" width="24.28515625" style="1" customWidth="1"/>
    <col min="15107" max="15107" width="15.28515625" style="1" customWidth="1"/>
    <col min="15108" max="15109" width="22.85546875" style="1" customWidth="1"/>
    <col min="15110" max="15111" width="19.85546875" style="1" customWidth="1"/>
    <col min="15112" max="15112" width="16.42578125" style="1" bestFit="1" customWidth="1"/>
    <col min="15113" max="15113" width="21.28515625" style="1" customWidth="1"/>
    <col min="15114" max="15114" width="10.5703125" style="1" bestFit="1" customWidth="1"/>
    <col min="15115" max="15360" width="9.140625" style="1"/>
    <col min="15361" max="15361" width="44.7109375" style="1" customWidth="1"/>
    <col min="15362" max="15362" width="24.28515625" style="1" customWidth="1"/>
    <col min="15363" max="15363" width="15.28515625" style="1" customWidth="1"/>
    <col min="15364" max="15365" width="22.85546875" style="1" customWidth="1"/>
    <col min="15366" max="15367" width="19.85546875" style="1" customWidth="1"/>
    <col min="15368" max="15368" width="16.42578125" style="1" bestFit="1" customWidth="1"/>
    <col min="15369" max="15369" width="21.28515625" style="1" customWidth="1"/>
    <col min="15370" max="15370" width="10.5703125" style="1" bestFit="1" customWidth="1"/>
    <col min="15371" max="15616" width="9.140625" style="1"/>
    <col min="15617" max="15617" width="44.7109375" style="1" customWidth="1"/>
    <col min="15618" max="15618" width="24.28515625" style="1" customWidth="1"/>
    <col min="15619" max="15619" width="15.28515625" style="1" customWidth="1"/>
    <col min="15620" max="15621" width="22.85546875" style="1" customWidth="1"/>
    <col min="15622" max="15623" width="19.85546875" style="1" customWidth="1"/>
    <col min="15624" max="15624" width="16.42578125" style="1" bestFit="1" customWidth="1"/>
    <col min="15625" max="15625" width="21.28515625" style="1" customWidth="1"/>
    <col min="15626" max="15626" width="10.5703125" style="1" bestFit="1" customWidth="1"/>
    <col min="15627" max="15872" width="9.140625" style="1"/>
    <col min="15873" max="15873" width="44.7109375" style="1" customWidth="1"/>
    <col min="15874" max="15874" width="24.28515625" style="1" customWidth="1"/>
    <col min="15875" max="15875" width="15.28515625" style="1" customWidth="1"/>
    <col min="15876" max="15877" width="22.85546875" style="1" customWidth="1"/>
    <col min="15878" max="15879" width="19.85546875" style="1" customWidth="1"/>
    <col min="15880" max="15880" width="16.42578125" style="1" bestFit="1" customWidth="1"/>
    <col min="15881" max="15881" width="21.28515625" style="1" customWidth="1"/>
    <col min="15882" max="15882" width="10.5703125" style="1" bestFit="1" customWidth="1"/>
    <col min="15883" max="16128" width="9.140625" style="1"/>
    <col min="16129" max="16129" width="44.7109375" style="1" customWidth="1"/>
    <col min="16130" max="16130" width="24.28515625" style="1" customWidth="1"/>
    <col min="16131" max="16131" width="15.28515625" style="1" customWidth="1"/>
    <col min="16132" max="16133" width="22.85546875" style="1" customWidth="1"/>
    <col min="16134" max="16135" width="19.85546875" style="1" customWidth="1"/>
    <col min="16136" max="16136" width="16.42578125" style="1" bestFit="1" customWidth="1"/>
    <col min="16137" max="16137" width="21.28515625" style="1" customWidth="1"/>
    <col min="16138" max="16138" width="10.5703125" style="1" bestFit="1" customWidth="1"/>
    <col min="16139" max="16384" width="9.140625" style="1"/>
  </cols>
  <sheetData>
    <row r="1" spans="1:10" ht="30.75" customHeight="1" thickBot="1" x14ac:dyDescent="0.3">
      <c r="A1" s="83"/>
      <c r="B1" s="84" t="s">
        <v>67</v>
      </c>
      <c r="C1" s="26"/>
      <c r="D1" s="26"/>
      <c r="E1" s="27"/>
      <c r="F1" s="26"/>
      <c r="G1" s="26"/>
      <c r="H1" s="26"/>
      <c r="I1" s="26"/>
      <c r="J1" s="28"/>
    </row>
    <row r="2" spans="1:10" s="2" customFormat="1" ht="51" x14ac:dyDescent="0.25">
      <c r="A2" s="85" t="s">
        <v>27</v>
      </c>
      <c r="B2" s="86" t="s">
        <v>28</v>
      </c>
      <c r="C2" s="86" t="s">
        <v>29</v>
      </c>
      <c r="D2" s="86" t="s">
        <v>30</v>
      </c>
      <c r="E2" s="86" t="s">
        <v>69</v>
      </c>
      <c r="F2" s="86" t="s">
        <v>31</v>
      </c>
      <c r="G2" s="86" t="s">
        <v>32</v>
      </c>
      <c r="H2" s="86" t="s">
        <v>33</v>
      </c>
      <c r="I2" s="86" t="s">
        <v>34</v>
      </c>
      <c r="J2" s="87" t="s">
        <v>35</v>
      </c>
    </row>
    <row r="3" spans="1:10" x14ac:dyDescent="0.25">
      <c r="A3" s="95" t="s">
        <v>36</v>
      </c>
      <c r="B3" s="216" t="s">
        <v>26</v>
      </c>
      <c r="C3" s="216"/>
      <c r="D3" s="216"/>
      <c r="E3" s="216"/>
      <c r="F3" s="216"/>
      <c r="G3" s="216"/>
      <c r="H3" s="216"/>
      <c r="I3" s="216"/>
      <c r="J3" s="217"/>
    </row>
    <row r="4" spans="1:10" x14ac:dyDescent="0.25">
      <c r="A4" s="88" t="s">
        <v>37</v>
      </c>
      <c r="B4" s="89" t="s">
        <v>68</v>
      </c>
      <c r="C4" s="90">
        <v>0.35</v>
      </c>
      <c r="D4" s="91">
        <v>4621.75</v>
      </c>
      <c r="E4" s="92"/>
      <c r="F4" s="93"/>
      <c r="G4" s="93"/>
      <c r="H4" s="92"/>
      <c r="I4" s="93"/>
      <c r="J4" s="94"/>
    </row>
    <row r="5" spans="1:10" ht="25.5" x14ac:dyDescent="0.25">
      <c r="A5" s="61" t="s">
        <v>38</v>
      </c>
      <c r="B5" s="62" t="s">
        <v>39</v>
      </c>
      <c r="C5" s="21"/>
      <c r="D5" s="63">
        <v>14440</v>
      </c>
      <c r="E5" s="66"/>
      <c r="F5" s="64"/>
      <c r="G5" s="64"/>
      <c r="H5" s="21"/>
      <c r="I5" s="64"/>
      <c r="J5" s="65"/>
    </row>
    <row r="6" spans="1:10" ht="38.25" x14ac:dyDescent="0.25">
      <c r="A6" s="61"/>
      <c r="B6" s="67" t="s">
        <v>40</v>
      </c>
      <c r="C6" s="68"/>
      <c r="D6" s="69">
        <v>19061.75</v>
      </c>
      <c r="E6" s="69">
        <v>228741</v>
      </c>
      <c r="F6" s="70" t="s">
        <v>41</v>
      </c>
      <c r="G6" s="64">
        <v>500</v>
      </c>
      <c r="H6" s="71">
        <v>0.1</v>
      </c>
      <c r="I6" s="64">
        <v>50</v>
      </c>
      <c r="J6" s="72">
        <v>38.119999999999997</v>
      </c>
    </row>
    <row r="7" spans="1:10" ht="25.5" x14ac:dyDescent="0.25">
      <c r="A7" s="61" t="s">
        <v>42</v>
      </c>
      <c r="B7" s="62" t="s">
        <v>43</v>
      </c>
      <c r="C7" s="21"/>
      <c r="D7" s="21"/>
      <c r="E7" s="69">
        <v>160075</v>
      </c>
      <c r="F7" s="64"/>
      <c r="G7" s="64"/>
      <c r="H7" s="21"/>
      <c r="I7" s="64"/>
      <c r="J7" s="73"/>
    </row>
    <row r="8" spans="1:10" x14ac:dyDescent="0.25">
      <c r="A8" s="96"/>
      <c r="B8" s="97" t="s">
        <v>44</v>
      </c>
      <c r="C8" s="98"/>
      <c r="D8" s="99"/>
      <c r="E8" s="100">
        <v>388816</v>
      </c>
      <c r="F8" s="101"/>
      <c r="G8" s="101"/>
      <c r="H8" s="99"/>
      <c r="I8" s="101"/>
      <c r="J8" s="102"/>
    </row>
    <row r="9" spans="1:10" x14ac:dyDescent="0.25">
      <c r="A9" s="103" t="s">
        <v>45</v>
      </c>
      <c r="B9" s="218" t="s">
        <v>46</v>
      </c>
      <c r="C9" s="218"/>
      <c r="D9" s="218"/>
      <c r="E9" s="218"/>
      <c r="F9" s="218"/>
      <c r="G9" s="218"/>
      <c r="H9" s="218"/>
      <c r="I9" s="218"/>
      <c r="J9" s="219"/>
    </row>
    <row r="10" spans="1:10" x14ac:dyDescent="0.25">
      <c r="A10" s="88" t="s">
        <v>47</v>
      </c>
      <c r="B10" s="89" t="s">
        <v>68</v>
      </c>
      <c r="C10" s="90">
        <v>0.6</v>
      </c>
      <c r="D10" s="91">
        <v>7923</v>
      </c>
      <c r="E10" s="92"/>
      <c r="F10" s="93"/>
      <c r="G10" s="93"/>
      <c r="H10" s="92"/>
      <c r="I10" s="93"/>
      <c r="J10" s="94"/>
    </row>
    <row r="11" spans="1:10" ht="38.25" x14ac:dyDescent="0.25">
      <c r="A11" s="61" t="s">
        <v>48</v>
      </c>
      <c r="B11" s="62" t="s">
        <v>49</v>
      </c>
      <c r="C11" s="21"/>
      <c r="D11" s="63">
        <v>34580</v>
      </c>
      <c r="E11" s="21"/>
      <c r="F11" s="64"/>
      <c r="G11" s="64"/>
      <c r="H11" s="21"/>
      <c r="I11" s="64"/>
      <c r="J11" s="65"/>
    </row>
    <row r="12" spans="1:10" ht="38.25" x14ac:dyDescent="0.25">
      <c r="A12" s="96"/>
      <c r="B12" s="97" t="s">
        <v>50</v>
      </c>
      <c r="C12" s="98"/>
      <c r="D12" s="100">
        <v>42503</v>
      </c>
      <c r="E12" s="100">
        <v>510036</v>
      </c>
      <c r="F12" s="104" t="s">
        <v>51</v>
      </c>
      <c r="G12" s="101">
        <v>230</v>
      </c>
      <c r="H12" s="105">
        <v>0.1</v>
      </c>
      <c r="I12" s="101">
        <v>23</v>
      </c>
      <c r="J12" s="106">
        <v>184.8</v>
      </c>
    </row>
    <row r="13" spans="1:10" x14ac:dyDescent="0.25">
      <c r="A13" s="108" t="s">
        <v>52</v>
      </c>
      <c r="B13" s="220" t="s">
        <v>53</v>
      </c>
      <c r="C13" s="220"/>
      <c r="D13" s="220"/>
      <c r="E13" s="220"/>
      <c r="F13" s="220"/>
      <c r="G13" s="220"/>
      <c r="H13" s="220"/>
      <c r="I13" s="220"/>
      <c r="J13" s="221"/>
    </row>
    <row r="14" spans="1:10" x14ac:dyDescent="0.25">
      <c r="A14" s="88" t="s">
        <v>54</v>
      </c>
      <c r="B14" s="89" t="s">
        <v>68</v>
      </c>
      <c r="C14" s="90">
        <v>0.05</v>
      </c>
      <c r="D14" s="107">
        <v>660.25</v>
      </c>
      <c r="E14" s="92"/>
      <c r="F14" s="93"/>
      <c r="G14" s="93"/>
      <c r="H14" s="92"/>
      <c r="I14" s="93"/>
      <c r="J14" s="94"/>
    </row>
    <row r="15" spans="1:10" ht="38.25" x14ac:dyDescent="0.25">
      <c r="A15" s="61" t="s">
        <v>55</v>
      </c>
      <c r="B15" s="62" t="s">
        <v>56</v>
      </c>
      <c r="C15" s="21"/>
      <c r="D15" s="63">
        <v>4560</v>
      </c>
      <c r="E15" s="66"/>
      <c r="F15" s="64"/>
      <c r="G15" s="64"/>
      <c r="H15" s="21"/>
      <c r="I15" s="64"/>
      <c r="J15" s="65"/>
    </row>
    <row r="16" spans="1:10" ht="26.25" thickBot="1" x14ac:dyDescent="0.3">
      <c r="A16" s="74"/>
      <c r="B16" s="75" t="s">
        <v>57</v>
      </c>
      <c r="C16" s="76"/>
      <c r="D16" s="77">
        <v>5220.25</v>
      </c>
      <c r="E16" s="78">
        <v>62643</v>
      </c>
      <c r="F16" s="79" t="s">
        <v>58</v>
      </c>
      <c r="G16" s="80">
        <v>70</v>
      </c>
      <c r="H16" s="81">
        <v>0.1</v>
      </c>
      <c r="I16" s="80">
        <v>7</v>
      </c>
      <c r="J16" s="82">
        <v>74.58</v>
      </c>
    </row>
    <row r="18" spans="1:9" x14ac:dyDescent="0.25">
      <c r="A18" s="4"/>
      <c r="B18" s="4"/>
      <c r="C18" s="4"/>
      <c r="D18" s="4"/>
      <c r="E18" s="7"/>
      <c r="F18" s="4"/>
      <c r="G18" s="3"/>
      <c r="H18" s="4"/>
      <c r="I18" s="4"/>
    </row>
    <row r="24" spans="1:9" x14ac:dyDescent="0.25">
      <c r="F24" s="5"/>
      <c r="H24" s="5"/>
      <c r="I24" s="5"/>
    </row>
    <row r="26" spans="1:9" x14ac:dyDescent="0.25">
      <c r="D26" s="6"/>
    </row>
    <row r="28" spans="1:9" x14ac:dyDescent="0.25">
      <c r="D28" s="6"/>
    </row>
  </sheetData>
  <mergeCells count="3">
    <mergeCell ref="B3:J3"/>
    <mergeCell ref="B9:J9"/>
    <mergeCell ref="B13:J13"/>
  </mergeCells>
  <pageMargins left="0.70866141732283472" right="0.70866141732283472" top="0.94488188976377963" bottom="0.74803149606299213" header="0.31496062992125984" footer="0.31496062992125984"/>
  <pageSetup paperSize="9" scale="61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"/>
  <sheetViews>
    <sheetView workbookViewId="0">
      <pane xSplit="1" ySplit="4" topLeftCell="B20" activePane="bottomRight" state="frozen"/>
      <selection sqref="A1:A1048576"/>
      <selection pane="topRight" sqref="A1:A1048576"/>
      <selection pane="bottomLeft" sqref="A1:A1048576"/>
      <selection pane="bottomRight" activeCell="F28" sqref="F28"/>
    </sheetView>
  </sheetViews>
  <sheetFormatPr defaultRowHeight="12.75" x14ac:dyDescent="0.25"/>
  <cols>
    <col min="1" max="1" width="40.7109375" style="1" customWidth="1"/>
    <col min="2" max="2" width="15.7109375" style="6" customWidth="1"/>
    <col min="3" max="3" width="14.7109375" style="1" customWidth="1"/>
    <col min="4" max="4" width="15.7109375" style="1" customWidth="1"/>
    <col min="5" max="5" width="8.7109375" style="1" customWidth="1"/>
    <col min="6" max="6" width="15.7109375" style="1" customWidth="1"/>
    <col min="7" max="7" width="10.5703125" style="1" bestFit="1" customWidth="1"/>
    <col min="8" max="168" width="9.140625" style="1"/>
    <col min="169" max="169" width="44.7109375" style="1" customWidth="1"/>
    <col min="170" max="170" width="24.28515625" style="1" customWidth="1"/>
    <col min="171" max="171" width="15.28515625" style="1" customWidth="1"/>
    <col min="172" max="173" width="22.85546875" style="1" customWidth="1"/>
    <col min="174" max="175" width="19.85546875" style="1" customWidth="1"/>
    <col min="176" max="176" width="16.42578125" style="1" bestFit="1" customWidth="1"/>
    <col min="177" max="177" width="21.28515625" style="1" customWidth="1"/>
    <col min="178" max="178" width="10.5703125" style="1" bestFit="1" customWidth="1"/>
    <col min="179" max="424" width="9.140625" style="1"/>
    <col min="425" max="425" width="44.7109375" style="1" customWidth="1"/>
    <col min="426" max="426" width="24.28515625" style="1" customWidth="1"/>
    <col min="427" max="427" width="15.28515625" style="1" customWidth="1"/>
    <col min="428" max="429" width="22.85546875" style="1" customWidth="1"/>
    <col min="430" max="431" width="19.85546875" style="1" customWidth="1"/>
    <col min="432" max="432" width="16.42578125" style="1" bestFit="1" customWidth="1"/>
    <col min="433" max="433" width="21.28515625" style="1" customWidth="1"/>
    <col min="434" max="434" width="10.5703125" style="1" bestFit="1" customWidth="1"/>
    <col min="435" max="680" width="9.140625" style="1"/>
    <col min="681" max="681" width="44.7109375" style="1" customWidth="1"/>
    <col min="682" max="682" width="24.28515625" style="1" customWidth="1"/>
    <col min="683" max="683" width="15.28515625" style="1" customWidth="1"/>
    <col min="684" max="685" width="22.85546875" style="1" customWidth="1"/>
    <col min="686" max="687" width="19.85546875" style="1" customWidth="1"/>
    <col min="688" max="688" width="16.42578125" style="1" bestFit="1" customWidth="1"/>
    <col min="689" max="689" width="21.28515625" style="1" customWidth="1"/>
    <col min="690" max="690" width="10.5703125" style="1" bestFit="1" customWidth="1"/>
    <col min="691" max="936" width="9.140625" style="1"/>
    <col min="937" max="937" width="44.7109375" style="1" customWidth="1"/>
    <col min="938" max="938" width="24.28515625" style="1" customWidth="1"/>
    <col min="939" max="939" width="15.28515625" style="1" customWidth="1"/>
    <col min="940" max="941" width="22.85546875" style="1" customWidth="1"/>
    <col min="942" max="943" width="19.85546875" style="1" customWidth="1"/>
    <col min="944" max="944" width="16.42578125" style="1" bestFit="1" customWidth="1"/>
    <col min="945" max="945" width="21.28515625" style="1" customWidth="1"/>
    <col min="946" max="946" width="10.5703125" style="1" bestFit="1" customWidth="1"/>
    <col min="947" max="1192" width="9.140625" style="1"/>
    <col min="1193" max="1193" width="44.7109375" style="1" customWidth="1"/>
    <col min="1194" max="1194" width="24.28515625" style="1" customWidth="1"/>
    <col min="1195" max="1195" width="15.28515625" style="1" customWidth="1"/>
    <col min="1196" max="1197" width="22.85546875" style="1" customWidth="1"/>
    <col min="1198" max="1199" width="19.85546875" style="1" customWidth="1"/>
    <col min="1200" max="1200" width="16.42578125" style="1" bestFit="1" customWidth="1"/>
    <col min="1201" max="1201" width="21.28515625" style="1" customWidth="1"/>
    <col min="1202" max="1202" width="10.5703125" style="1" bestFit="1" customWidth="1"/>
    <col min="1203" max="1448" width="9.140625" style="1"/>
    <col min="1449" max="1449" width="44.7109375" style="1" customWidth="1"/>
    <col min="1450" max="1450" width="24.28515625" style="1" customWidth="1"/>
    <col min="1451" max="1451" width="15.28515625" style="1" customWidth="1"/>
    <col min="1452" max="1453" width="22.85546875" style="1" customWidth="1"/>
    <col min="1454" max="1455" width="19.85546875" style="1" customWidth="1"/>
    <col min="1456" max="1456" width="16.42578125" style="1" bestFit="1" customWidth="1"/>
    <col min="1457" max="1457" width="21.28515625" style="1" customWidth="1"/>
    <col min="1458" max="1458" width="10.5703125" style="1" bestFit="1" customWidth="1"/>
    <col min="1459" max="1704" width="9.140625" style="1"/>
    <col min="1705" max="1705" width="44.7109375" style="1" customWidth="1"/>
    <col min="1706" max="1706" width="24.28515625" style="1" customWidth="1"/>
    <col min="1707" max="1707" width="15.28515625" style="1" customWidth="1"/>
    <col min="1708" max="1709" width="22.85546875" style="1" customWidth="1"/>
    <col min="1710" max="1711" width="19.85546875" style="1" customWidth="1"/>
    <col min="1712" max="1712" width="16.42578125" style="1" bestFit="1" customWidth="1"/>
    <col min="1713" max="1713" width="21.28515625" style="1" customWidth="1"/>
    <col min="1714" max="1714" width="10.5703125" style="1" bestFit="1" customWidth="1"/>
    <col min="1715" max="1960" width="9.140625" style="1"/>
    <col min="1961" max="1961" width="44.7109375" style="1" customWidth="1"/>
    <col min="1962" max="1962" width="24.28515625" style="1" customWidth="1"/>
    <col min="1963" max="1963" width="15.28515625" style="1" customWidth="1"/>
    <col min="1964" max="1965" width="22.85546875" style="1" customWidth="1"/>
    <col min="1966" max="1967" width="19.85546875" style="1" customWidth="1"/>
    <col min="1968" max="1968" width="16.42578125" style="1" bestFit="1" customWidth="1"/>
    <col min="1969" max="1969" width="21.28515625" style="1" customWidth="1"/>
    <col min="1970" max="1970" width="10.5703125" style="1" bestFit="1" customWidth="1"/>
    <col min="1971" max="2216" width="9.140625" style="1"/>
    <col min="2217" max="2217" width="44.7109375" style="1" customWidth="1"/>
    <col min="2218" max="2218" width="24.28515625" style="1" customWidth="1"/>
    <col min="2219" max="2219" width="15.28515625" style="1" customWidth="1"/>
    <col min="2220" max="2221" width="22.85546875" style="1" customWidth="1"/>
    <col min="2222" max="2223" width="19.85546875" style="1" customWidth="1"/>
    <col min="2224" max="2224" width="16.42578125" style="1" bestFit="1" customWidth="1"/>
    <col min="2225" max="2225" width="21.28515625" style="1" customWidth="1"/>
    <col min="2226" max="2226" width="10.5703125" style="1" bestFit="1" customWidth="1"/>
    <col min="2227" max="2472" width="9.140625" style="1"/>
    <col min="2473" max="2473" width="44.7109375" style="1" customWidth="1"/>
    <col min="2474" max="2474" width="24.28515625" style="1" customWidth="1"/>
    <col min="2475" max="2475" width="15.28515625" style="1" customWidth="1"/>
    <col min="2476" max="2477" width="22.85546875" style="1" customWidth="1"/>
    <col min="2478" max="2479" width="19.85546875" style="1" customWidth="1"/>
    <col min="2480" max="2480" width="16.42578125" style="1" bestFit="1" customWidth="1"/>
    <col min="2481" max="2481" width="21.28515625" style="1" customWidth="1"/>
    <col min="2482" max="2482" width="10.5703125" style="1" bestFit="1" customWidth="1"/>
    <col min="2483" max="2728" width="9.140625" style="1"/>
    <col min="2729" max="2729" width="44.7109375" style="1" customWidth="1"/>
    <col min="2730" max="2730" width="24.28515625" style="1" customWidth="1"/>
    <col min="2731" max="2731" width="15.28515625" style="1" customWidth="1"/>
    <col min="2732" max="2733" width="22.85546875" style="1" customWidth="1"/>
    <col min="2734" max="2735" width="19.85546875" style="1" customWidth="1"/>
    <col min="2736" max="2736" width="16.42578125" style="1" bestFit="1" customWidth="1"/>
    <col min="2737" max="2737" width="21.28515625" style="1" customWidth="1"/>
    <col min="2738" max="2738" width="10.5703125" style="1" bestFit="1" customWidth="1"/>
    <col min="2739" max="2984" width="9.140625" style="1"/>
    <col min="2985" max="2985" width="44.7109375" style="1" customWidth="1"/>
    <col min="2986" max="2986" width="24.28515625" style="1" customWidth="1"/>
    <col min="2987" max="2987" width="15.28515625" style="1" customWidth="1"/>
    <col min="2988" max="2989" width="22.85546875" style="1" customWidth="1"/>
    <col min="2990" max="2991" width="19.85546875" style="1" customWidth="1"/>
    <col min="2992" max="2992" width="16.42578125" style="1" bestFit="1" customWidth="1"/>
    <col min="2993" max="2993" width="21.28515625" style="1" customWidth="1"/>
    <col min="2994" max="2994" width="10.5703125" style="1" bestFit="1" customWidth="1"/>
    <col min="2995" max="3240" width="9.140625" style="1"/>
    <col min="3241" max="3241" width="44.7109375" style="1" customWidth="1"/>
    <col min="3242" max="3242" width="24.28515625" style="1" customWidth="1"/>
    <col min="3243" max="3243" width="15.28515625" style="1" customWidth="1"/>
    <col min="3244" max="3245" width="22.85546875" style="1" customWidth="1"/>
    <col min="3246" max="3247" width="19.85546875" style="1" customWidth="1"/>
    <col min="3248" max="3248" width="16.42578125" style="1" bestFit="1" customWidth="1"/>
    <col min="3249" max="3249" width="21.28515625" style="1" customWidth="1"/>
    <col min="3250" max="3250" width="10.5703125" style="1" bestFit="1" customWidth="1"/>
    <col min="3251" max="3496" width="9.140625" style="1"/>
    <col min="3497" max="3497" width="44.7109375" style="1" customWidth="1"/>
    <col min="3498" max="3498" width="24.28515625" style="1" customWidth="1"/>
    <col min="3499" max="3499" width="15.28515625" style="1" customWidth="1"/>
    <col min="3500" max="3501" width="22.85546875" style="1" customWidth="1"/>
    <col min="3502" max="3503" width="19.85546875" style="1" customWidth="1"/>
    <col min="3504" max="3504" width="16.42578125" style="1" bestFit="1" customWidth="1"/>
    <col min="3505" max="3505" width="21.28515625" style="1" customWidth="1"/>
    <col min="3506" max="3506" width="10.5703125" style="1" bestFit="1" customWidth="1"/>
    <col min="3507" max="3752" width="9.140625" style="1"/>
    <col min="3753" max="3753" width="44.7109375" style="1" customWidth="1"/>
    <col min="3754" max="3754" width="24.28515625" style="1" customWidth="1"/>
    <col min="3755" max="3755" width="15.28515625" style="1" customWidth="1"/>
    <col min="3756" max="3757" width="22.85546875" style="1" customWidth="1"/>
    <col min="3758" max="3759" width="19.85546875" style="1" customWidth="1"/>
    <col min="3760" max="3760" width="16.42578125" style="1" bestFit="1" customWidth="1"/>
    <col min="3761" max="3761" width="21.28515625" style="1" customWidth="1"/>
    <col min="3762" max="3762" width="10.5703125" style="1" bestFit="1" customWidth="1"/>
    <col min="3763" max="4008" width="9.140625" style="1"/>
    <col min="4009" max="4009" width="44.7109375" style="1" customWidth="1"/>
    <col min="4010" max="4010" width="24.28515625" style="1" customWidth="1"/>
    <col min="4011" max="4011" width="15.28515625" style="1" customWidth="1"/>
    <col min="4012" max="4013" width="22.85546875" style="1" customWidth="1"/>
    <col min="4014" max="4015" width="19.85546875" style="1" customWidth="1"/>
    <col min="4016" max="4016" width="16.42578125" style="1" bestFit="1" customWidth="1"/>
    <col min="4017" max="4017" width="21.28515625" style="1" customWidth="1"/>
    <col min="4018" max="4018" width="10.5703125" style="1" bestFit="1" customWidth="1"/>
    <col min="4019" max="4264" width="9.140625" style="1"/>
    <col min="4265" max="4265" width="44.7109375" style="1" customWidth="1"/>
    <col min="4266" max="4266" width="24.28515625" style="1" customWidth="1"/>
    <col min="4267" max="4267" width="15.28515625" style="1" customWidth="1"/>
    <col min="4268" max="4269" width="22.85546875" style="1" customWidth="1"/>
    <col min="4270" max="4271" width="19.85546875" style="1" customWidth="1"/>
    <col min="4272" max="4272" width="16.42578125" style="1" bestFit="1" customWidth="1"/>
    <col min="4273" max="4273" width="21.28515625" style="1" customWidth="1"/>
    <col min="4274" max="4274" width="10.5703125" style="1" bestFit="1" customWidth="1"/>
    <col min="4275" max="4520" width="9.140625" style="1"/>
    <col min="4521" max="4521" width="44.7109375" style="1" customWidth="1"/>
    <col min="4522" max="4522" width="24.28515625" style="1" customWidth="1"/>
    <col min="4523" max="4523" width="15.28515625" style="1" customWidth="1"/>
    <col min="4524" max="4525" width="22.85546875" style="1" customWidth="1"/>
    <col min="4526" max="4527" width="19.85546875" style="1" customWidth="1"/>
    <col min="4528" max="4528" width="16.42578125" style="1" bestFit="1" customWidth="1"/>
    <col min="4529" max="4529" width="21.28515625" style="1" customWidth="1"/>
    <col min="4530" max="4530" width="10.5703125" style="1" bestFit="1" customWidth="1"/>
    <col min="4531" max="4776" width="9.140625" style="1"/>
    <col min="4777" max="4777" width="44.7109375" style="1" customWidth="1"/>
    <col min="4778" max="4778" width="24.28515625" style="1" customWidth="1"/>
    <col min="4779" max="4779" width="15.28515625" style="1" customWidth="1"/>
    <col min="4780" max="4781" width="22.85546875" style="1" customWidth="1"/>
    <col min="4782" max="4783" width="19.85546875" style="1" customWidth="1"/>
    <col min="4784" max="4784" width="16.42578125" style="1" bestFit="1" customWidth="1"/>
    <col min="4785" max="4785" width="21.28515625" style="1" customWidth="1"/>
    <col min="4786" max="4786" width="10.5703125" style="1" bestFit="1" customWidth="1"/>
    <col min="4787" max="5032" width="9.140625" style="1"/>
    <col min="5033" max="5033" width="44.7109375" style="1" customWidth="1"/>
    <col min="5034" max="5034" width="24.28515625" style="1" customWidth="1"/>
    <col min="5035" max="5035" width="15.28515625" style="1" customWidth="1"/>
    <col min="5036" max="5037" width="22.85546875" style="1" customWidth="1"/>
    <col min="5038" max="5039" width="19.85546875" style="1" customWidth="1"/>
    <col min="5040" max="5040" width="16.42578125" style="1" bestFit="1" customWidth="1"/>
    <col min="5041" max="5041" width="21.28515625" style="1" customWidth="1"/>
    <col min="5042" max="5042" width="10.5703125" style="1" bestFit="1" customWidth="1"/>
    <col min="5043" max="5288" width="9.140625" style="1"/>
    <col min="5289" max="5289" width="44.7109375" style="1" customWidth="1"/>
    <col min="5290" max="5290" width="24.28515625" style="1" customWidth="1"/>
    <col min="5291" max="5291" width="15.28515625" style="1" customWidth="1"/>
    <col min="5292" max="5293" width="22.85546875" style="1" customWidth="1"/>
    <col min="5294" max="5295" width="19.85546875" style="1" customWidth="1"/>
    <col min="5296" max="5296" width="16.42578125" style="1" bestFit="1" customWidth="1"/>
    <col min="5297" max="5297" width="21.28515625" style="1" customWidth="1"/>
    <col min="5298" max="5298" width="10.5703125" style="1" bestFit="1" customWidth="1"/>
    <col min="5299" max="5544" width="9.140625" style="1"/>
    <col min="5545" max="5545" width="44.7109375" style="1" customWidth="1"/>
    <col min="5546" max="5546" width="24.28515625" style="1" customWidth="1"/>
    <col min="5547" max="5547" width="15.28515625" style="1" customWidth="1"/>
    <col min="5548" max="5549" width="22.85546875" style="1" customWidth="1"/>
    <col min="5550" max="5551" width="19.85546875" style="1" customWidth="1"/>
    <col min="5552" max="5552" width="16.42578125" style="1" bestFit="1" customWidth="1"/>
    <col min="5553" max="5553" width="21.28515625" style="1" customWidth="1"/>
    <col min="5554" max="5554" width="10.5703125" style="1" bestFit="1" customWidth="1"/>
    <col min="5555" max="5800" width="9.140625" style="1"/>
    <col min="5801" max="5801" width="44.7109375" style="1" customWidth="1"/>
    <col min="5802" max="5802" width="24.28515625" style="1" customWidth="1"/>
    <col min="5803" max="5803" width="15.28515625" style="1" customWidth="1"/>
    <col min="5804" max="5805" width="22.85546875" style="1" customWidth="1"/>
    <col min="5806" max="5807" width="19.85546875" style="1" customWidth="1"/>
    <col min="5808" max="5808" width="16.42578125" style="1" bestFit="1" customWidth="1"/>
    <col min="5809" max="5809" width="21.28515625" style="1" customWidth="1"/>
    <col min="5810" max="5810" width="10.5703125" style="1" bestFit="1" customWidth="1"/>
    <col min="5811" max="6056" width="9.140625" style="1"/>
    <col min="6057" max="6057" width="44.7109375" style="1" customWidth="1"/>
    <col min="6058" max="6058" width="24.28515625" style="1" customWidth="1"/>
    <col min="6059" max="6059" width="15.28515625" style="1" customWidth="1"/>
    <col min="6060" max="6061" width="22.85546875" style="1" customWidth="1"/>
    <col min="6062" max="6063" width="19.85546875" style="1" customWidth="1"/>
    <col min="6064" max="6064" width="16.42578125" style="1" bestFit="1" customWidth="1"/>
    <col min="6065" max="6065" width="21.28515625" style="1" customWidth="1"/>
    <col min="6066" max="6066" width="10.5703125" style="1" bestFit="1" customWidth="1"/>
    <col min="6067" max="6312" width="9.140625" style="1"/>
    <col min="6313" max="6313" width="44.7109375" style="1" customWidth="1"/>
    <col min="6314" max="6314" width="24.28515625" style="1" customWidth="1"/>
    <col min="6315" max="6315" width="15.28515625" style="1" customWidth="1"/>
    <col min="6316" max="6317" width="22.85546875" style="1" customWidth="1"/>
    <col min="6318" max="6319" width="19.85546875" style="1" customWidth="1"/>
    <col min="6320" max="6320" width="16.42578125" style="1" bestFit="1" customWidth="1"/>
    <col min="6321" max="6321" width="21.28515625" style="1" customWidth="1"/>
    <col min="6322" max="6322" width="10.5703125" style="1" bestFit="1" customWidth="1"/>
    <col min="6323" max="6568" width="9.140625" style="1"/>
    <col min="6569" max="6569" width="44.7109375" style="1" customWidth="1"/>
    <col min="6570" max="6570" width="24.28515625" style="1" customWidth="1"/>
    <col min="6571" max="6571" width="15.28515625" style="1" customWidth="1"/>
    <col min="6572" max="6573" width="22.85546875" style="1" customWidth="1"/>
    <col min="6574" max="6575" width="19.85546875" style="1" customWidth="1"/>
    <col min="6576" max="6576" width="16.42578125" style="1" bestFit="1" customWidth="1"/>
    <col min="6577" max="6577" width="21.28515625" style="1" customWidth="1"/>
    <col min="6578" max="6578" width="10.5703125" style="1" bestFit="1" customWidth="1"/>
    <col min="6579" max="6824" width="9.140625" style="1"/>
    <col min="6825" max="6825" width="44.7109375" style="1" customWidth="1"/>
    <col min="6826" max="6826" width="24.28515625" style="1" customWidth="1"/>
    <col min="6827" max="6827" width="15.28515625" style="1" customWidth="1"/>
    <col min="6828" max="6829" width="22.85546875" style="1" customWidth="1"/>
    <col min="6830" max="6831" width="19.85546875" style="1" customWidth="1"/>
    <col min="6832" max="6832" width="16.42578125" style="1" bestFit="1" customWidth="1"/>
    <col min="6833" max="6833" width="21.28515625" style="1" customWidth="1"/>
    <col min="6834" max="6834" width="10.5703125" style="1" bestFit="1" customWidth="1"/>
    <col min="6835" max="7080" width="9.140625" style="1"/>
    <col min="7081" max="7081" width="44.7109375" style="1" customWidth="1"/>
    <col min="7082" max="7082" width="24.28515625" style="1" customWidth="1"/>
    <col min="7083" max="7083" width="15.28515625" style="1" customWidth="1"/>
    <col min="7084" max="7085" width="22.85546875" style="1" customWidth="1"/>
    <col min="7086" max="7087" width="19.85546875" style="1" customWidth="1"/>
    <col min="7088" max="7088" width="16.42578125" style="1" bestFit="1" customWidth="1"/>
    <col min="7089" max="7089" width="21.28515625" style="1" customWidth="1"/>
    <col min="7090" max="7090" width="10.5703125" style="1" bestFit="1" customWidth="1"/>
    <col min="7091" max="7336" width="9.140625" style="1"/>
    <col min="7337" max="7337" width="44.7109375" style="1" customWidth="1"/>
    <col min="7338" max="7338" width="24.28515625" style="1" customWidth="1"/>
    <col min="7339" max="7339" width="15.28515625" style="1" customWidth="1"/>
    <col min="7340" max="7341" width="22.85546875" style="1" customWidth="1"/>
    <col min="7342" max="7343" width="19.85546875" style="1" customWidth="1"/>
    <col min="7344" max="7344" width="16.42578125" style="1" bestFit="1" customWidth="1"/>
    <col min="7345" max="7345" width="21.28515625" style="1" customWidth="1"/>
    <col min="7346" max="7346" width="10.5703125" style="1" bestFit="1" customWidth="1"/>
    <col min="7347" max="7592" width="9.140625" style="1"/>
    <col min="7593" max="7593" width="44.7109375" style="1" customWidth="1"/>
    <col min="7594" max="7594" width="24.28515625" style="1" customWidth="1"/>
    <col min="7595" max="7595" width="15.28515625" style="1" customWidth="1"/>
    <col min="7596" max="7597" width="22.85546875" style="1" customWidth="1"/>
    <col min="7598" max="7599" width="19.85546875" style="1" customWidth="1"/>
    <col min="7600" max="7600" width="16.42578125" style="1" bestFit="1" customWidth="1"/>
    <col min="7601" max="7601" width="21.28515625" style="1" customWidth="1"/>
    <col min="7602" max="7602" width="10.5703125" style="1" bestFit="1" customWidth="1"/>
    <col min="7603" max="7848" width="9.140625" style="1"/>
    <col min="7849" max="7849" width="44.7109375" style="1" customWidth="1"/>
    <col min="7850" max="7850" width="24.28515625" style="1" customWidth="1"/>
    <col min="7851" max="7851" width="15.28515625" style="1" customWidth="1"/>
    <col min="7852" max="7853" width="22.85546875" style="1" customWidth="1"/>
    <col min="7854" max="7855" width="19.85546875" style="1" customWidth="1"/>
    <col min="7856" max="7856" width="16.42578125" style="1" bestFit="1" customWidth="1"/>
    <col min="7857" max="7857" width="21.28515625" style="1" customWidth="1"/>
    <col min="7858" max="7858" width="10.5703125" style="1" bestFit="1" customWidth="1"/>
    <col min="7859" max="8104" width="9.140625" style="1"/>
    <col min="8105" max="8105" width="44.7109375" style="1" customWidth="1"/>
    <col min="8106" max="8106" width="24.28515625" style="1" customWidth="1"/>
    <col min="8107" max="8107" width="15.28515625" style="1" customWidth="1"/>
    <col min="8108" max="8109" width="22.85546875" style="1" customWidth="1"/>
    <col min="8110" max="8111" width="19.85546875" style="1" customWidth="1"/>
    <col min="8112" max="8112" width="16.42578125" style="1" bestFit="1" customWidth="1"/>
    <col min="8113" max="8113" width="21.28515625" style="1" customWidth="1"/>
    <col min="8114" max="8114" width="10.5703125" style="1" bestFit="1" customWidth="1"/>
    <col min="8115" max="8360" width="9.140625" style="1"/>
    <col min="8361" max="8361" width="44.7109375" style="1" customWidth="1"/>
    <col min="8362" max="8362" width="24.28515625" style="1" customWidth="1"/>
    <col min="8363" max="8363" width="15.28515625" style="1" customWidth="1"/>
    <col min="8364" max="8365" width="22.85546875" style="1" customWidth="1"/>
    <col min="8366" max="8367" width="19.85546875" style="1" customWidth="1"/>
    <col min="8368" max="8368" width="16.42578125" style="1" bestFit="1" customWidth="1"/>
    <col min="8369" max="8369" width="21.28515625" style="1" customWidth="1"/>
    <col min="8370" max="8370" width="10.5703125" style="1" bestFit="1" customWidth="1"/>
    <col min="8371" max="8616" width="9.140625" style="1"/>
    <col min="8617" max="8617" width="44.7109375" style="1" customWidth="1"/>
    <col min="8618" max="8618" width="24.28515625" style="1" customWidth="1"/>
    <col min="8619" max="8619" width="15.28515625" style="1" customWidth="1"/>
    <col min="8620" max="8621" width="22.85546875" style="1" customWidth="1"/>
    <col min="8622" max="8623" width="19.85546875" style="1" customWidth="1"/>
    <col min="8624" max="8624" width="16.42578125" style="1" bestFit="1" customWidth="1"/>
    <col min="8625" max="8625" width="21.28515625" style="1" customWidth="1"/>
    <col min="8626" max="8626" width="10.5703125" style="1" bestFit="1" customWidth="1"/>
    <col min="8627" max="8872" width="9.140625" style="1"/>
    <col min="8873" max="8873" width="44.7109375" style="1" customWidth="1"/>
    <col min="8874" max="8874" width="24.28515625" style="1" customWidth="1"/>
    <col min="8875" max="8875" width="15.28515625" style="1" customWidth="1"/>
    <col min="8876" max="8877" width="22.85546875" style="1" customWidth="1"/>
    <col min="8878" max="8879" width="19.85546875" style="1" customWidth="1"/>
    <col min="8880" max="8880" width="16.42578125" style="1" bestFit="1" customWidth="1"/>
    <col min="8881" max="8881" width="21.28515625" style="1" customWidth="1"/>
    <col min="8882" max="8882" width="10.5703125" style="1" bestFit="1" customWidth="1"/>
    <col min="8883" max="9128" width="9.140625" style="1"/>
    <col min="9129" max="9129" width="44.7109375" style="1" customWidth="1"/>
    <col min="9130" max="9130" width="24.28515625" style="1" customWidth="1"/>
    <col min="9131" max="9131" width="15.28515625" style="1" customWidth="1"/>
    <col min="9132" max="9133" width="22.85546875" style="1" customWidth="1"/>
    <col min="9134" max="9135" width="19.85546875" style="1" customWidth="1"/>
    <col min="9136" max="9136" width="16.42578125" style="1" bestFit="1" customWidth="1"/>
    <col min="9137" max="9137" width="21.28515625" style="1" customWidth="1"/>
    <col min="9138" max="9138" width="10.5703125" style="1" bestFit="1" customWidth="1"/>
    <col min="9139" max="9384" width="9.140625" style="1"/>
    <col min="9385" max="9385" width="44.7109375" style="1" customWidth="1"/>
    <col min="9386" max="9386" width="24.28515625" style="1" customWidth="1"/>
    <col min="9387" max="9387" width="15.28515625" style="1" customWidth="1"/>
    <col min="9388" max="9389" width="22.85546875" style="1" customWidth="1"/>
    <col min="9390" max="9391" width="19.85546875" style="1" customWidth="1"/>
    <col min="9392" max="9392" width="16.42578125" style="1" bestFit="1" customWidth="1"/>
    <col min="9393" max="9393" width="21.28515625" style="1" customWidth="1"/>
    <col min="9394" max="9394" width="10.5703125" style="1" bestFit="1" customWidth="1"/>
    <col min="9395" max="9640" width="9.140625" style="1"/>
    <col min="9641" max="9641" width="44.7109375" style="1" customWidth="1"/>
    <col min="9642" max="9642" width="24.28515625" style="1" customWidth="1"/>
    <col min="9643" max="9643" width="15.28515625" style="1" customWidth="1"/>
    <col min="9644" max="9645" width="22.85546875" style="1" customWidth="1"/>
    <col min="9646" max="9647" width="19.85546875" style="1" customWidth="1"/>
    <col min="9648" max="9648" width="16.42578125" style="1" bestFit="1" customWidth="1"/>
    <col min="9649" max="9649" width="21.28515625" style="1" customWidth="1"/>
    <col min="9650" max="9650" width="10.5703125" style="1" bestFit="1" customWidth="1"/>
    <col min="9651" max="9896" width="9.140625" style="1"/>
    <col min="9897" max="9897" width="44.7109375" style="1" customWidth="1"/>
    <col min="9898" max="9898" width="24.28515625" style="1" customWidth="1"/>
    <col min="9899" max="9899" width="15.28515625" style="1" customWidth="1"/>
    <col min="9900" max="9901" width="22.85546875" style="1" customWidth="1"/>
    <col min="9902" max="9903" width="19.85546875" style="1" customWidth="1"/>
    <col min="9904" max="9904" width="16.42578125" style="1" bestFit="1" customWidth="1"/>
    <col min="9905" max="9905" width="21.28515625" style="1" customWidth="1"/>
    <col min="9906" max="9906" width="10.5703125" style="1" bestFit="1" customWidth="1"/>
    <col min="9907" max="10152" width="9.140625" style="1"/>
    <col min="10153" max="10153" width="44.7109375" style="1" customWidth="1"/>
    <col min="10154" max="10154" width="24.28515625" style="1" customWidth="1"/>
    <col min="10155" max="10155" width="15.28515625" style="1" customWidth="1"/>
    <col min="10156" max="10157" width="22.85546875" style="1" customWidth="1"/>
    <col min="10158" max="10159" width="19.85546875" style="1" customWidth="1"/>
    <col min="10160" max="10160" width="16.42578125" style="1" bestFit="1" customWidth="1"/>
    <col min="10161" max="10161" width="21.28515625" style="1" customWidth="1"/>
    <col min="10162" max="10162" width="10.5703125" style="1" bestFit="1" customWidth="1"/>
    <col min="10163" max="10408" width="9.140625" style="1"/>
    <col min="10409" max="10409" width="44.7109375" style="1" customWidth="1"/>
    <col min="10410" max="10410" width="24.28515625" style="1" customWidth="1"/>
    <col min="10411" max="10411" width="15.28515625" style="1" customWidth="1"/>
    <col min="10412" max="10413" width="22.85546875" style="1" customWidth="1"/>
    <col min="10414" max="10415" width="19.85546875" style="1" customWidth="1"/>
    <col min="10416" max="10416" width="16.42578125" style="1" bestFit="1" customWidth="1"/>
    <col min="10417" max="10417" width="21.28515625" style="1" customWidth="1"/>
    <col min="10418" max="10418" width="10.5703125" style="1" bestFit="1" customWidth="1"/>
    <col min="10419" max="10664" width="9.140625" style="1"/>
    <col min="10665" max="10665" width="44.7109375" style="1" customWidth="1"/>
    <col min="10666" max="10666" width="24.28515625" style="1" customWidth="1"/>
    <col min="10667" max="10667" width="15.28515625" style="1" customWidth="1"/>
    <col min="10668" max="10669" width="22.85546875" style="1" customWidth="1"/>
    <col min="10670" max="10671" width="19.85546875" style="1" customWidth="1"/>
    <col min="10672" max="10672" width="16.42578125" style="1" bestFit="1" customWidth="1"/>
    <col min="10673" max="10673" width="21.28515625" style="1" customWidth="1"/>
    <col min="10674" max="10674" width="10.5703125" style="1" bestFit="1" customWidth="1"/>
    <col min="10675" max="10920" width="9.140625" style="1"/>
    <col min="10921" max="10921" width="44.7109375" style="1" customWidth="1"/>
    <col min="10922" max="10922" width="24.28515625" style="1" customWidth="1"/>
    <col min="10923" max="10923" width="15.28515625" style="1" customWidth="1"/>
    <col min="10924" max="10925" width="22.85546875" style="1" customWidth="1"/>
    <col min="10926" max="10927" width="19.85546875" style="1" customWidth="1"/>
    <col min="10928" max="10928" width="16.42578125" style="1" bestFit="1" customWidth="1"/>
    <col min="10929" max="10929" width="21.28515625" style="1" customWidth="1"/>
    <col min="10930" max="10930" width="10.5703125" style="1" bestFit="1" customWidth="1"/>
    <col min="10931" max="11176" width="9.140625" style="1"/>
    <col min="11177" max="11177" width="44.7109375" style="1" customWidth="1"/>
    <col min="11178" max="11178" width="24.28515625" style="1" customWidth="1"/>
    <col min="11179" max="11179" width="15.28515625" style="1" customWidth="1"/>
    <col min="11180" max="11181" width="22.85546875" style="1" customWidth="1"/>
    <col min="11182" max="11183" width="19.85546875" style="1" customWidth="1"/>
    <col min="11184" max="11184" width="16.42578125" style="1" bestFit="1" customWidth="1"/>
    <col min="11185" max="11185" width="21.28515625" style="1" customWidth="1"/>
    <col min="11186" max="11186" width="10.5703125" style="1" bestFit="1" customWidth="1"/>
    <col min="11187" max="11432" width="9.140625" style="1"/>
    <col min="11433" max="11433" width="44.7109375" style="1" customWidth="1"/>
    <col min="11434" max="11434" width="24.28515625" style="1" customWidth="1"/>
    <col min="11435" max="11435" width="15.28515625" style="1" customWidth="1"/>
    <col min="11436" max="11437" width="22.85546875" style="1" customWidth="1"/>
    <col min="11438" max="11439" width="19.85546875" style="1" customWidth="1"/>
    <col min="11440" max="11440" width="16.42578125" style="1" bestFit="1" customWidth="1"/>
    <col min="11441" max="11441" width="21.28515625" style="1" customWidth="1"/>
    <col min="11442" max="11442" width="10.5703125" style="1" bestFit="1" customWidth="1"/>
    <col min="11443" max="11688" width="9.140625" style="1"/>
    <col min="11689" max="11689" width="44.7109375" style="1" customWidth="1"/>
    <col min="11690" max="11690" width="24.28515625" style="1" customWidth="1"/>
    <col min="11691" max="11691" width="15.28515625" style="1" customWidth="1"/>
    <col min="11692" max="11693" width="22.85546875" style="1" customWidth="1"/>
    <col min="11694" max="11695" width="19.85546875" style="1" customWidth="1"/>
    <col min="11696" max="11696" width="16.42578125" style="1" bestFit="1" customWidth="1"/>
    <col min="11697" max="11697" width="21.28515625" style="1" customWidth="1"/>
    <col min="11698" max="11698" width="10.5703125" style="1" bestFit="1" customWidth="1"/>
    <col min="11699" max="11944" width="9.140625" style="1"/>
    <col min="11945" max="11945" width="44.7109375" style="1" customWidth="1"/>
    <col min="11946" max="11946" width="24.28515625" style="1" customWidth="1"/>
    <col min="11947" max="11947" width="15.28515625" style="1" customWidth="1"/>
    <col min="11948" max="11949" width="22.85546875" style="1" customWidth="1"/>
    <col min="11950" max="11951" width="19.85546875" style="1" customWidth="1"/>
    <col min="11952" max="11952" width="16.42578125" style="1" bestFit="1" customWidth="1"/>
    <col min="11953" max="11953" width="21.28515625" style="1" customWidth="1"/>
    <col min="11954" max="11954" width="10.5703125" style="1" bestFit="1" customWidth="1"/>
    <col min="11955" max="12200" width="9.140625" style="1"/>
    <col min="12201" max="12201" width="44.7109375" style="1" customWidth="1"/>
    <col min="12202" max="12202" width="24.28515625" style="1" customWidth="1"/>
    <col min="12203" max="12203" width="15.28515625" style="1" customWidth="1"/>
    <col min="12204" max="12205" width="22.85546875" style="1" customWidth="1"/>
    <col min="12206" max="12207" width="19.85546875" style="1" customWidth="1"/>
    <col min="12208" max="12208" width="16.42578125" style="1" bestFit="1" customWidth="1"/>
    <col min="12209" max="12209" width="21.28515625" style="1" customWidth="1"/>
    <col min="12210" max="12210" width="10.5703125" style="1" bestFit="1" customWidth="1"/>
    <col min="12211" max="12456" width="9.140625" style="1"/>
    <col min="12457" max="12457" width="44.7109375" style="1" customWidth="1"/>
    <col min="12458" max="12458" width="24.28515625" style="1" customWidth="1"/>
    <col min="12459" max="12459" width="15.28515625" style="1" customWidth="1"/>
    <col min="12460" max="12461" width="22.85546875" style="1" customWidth="1"/>
    <col min="12462" max="12463" width="19.85546875" style="1" customWidth="1"/>
    <col min="12464" max="12464" width="16.42578125" style="1" bestFit="1" customWidth="1"/>
    <col min="12465" max="12465" width="21.28515625" style="1" customWidth="1"/>
    <col min="12466" max="12466" width="10.5703125" style="1" bestFit="1" customWidth="1"/>
    <col min="12467" max="12712" width="9.140625" style="1"/>
    <col min="12713" max="12713" width="44.7109375" style="1" customWidth="1"/>
    <col min="12714" max="12714" width="24.28515625" style="1" customWidth="1"/>
    <col min="12715" max="12715" width="15.28515625" style="1" customWidth="1"/>
    <col min="12716" max="12717" width="22.85546875" style="1" customWidth="1"/>
    <col min="12718" max="12719" width="19.85546875" style="1" customWidth="1"/>
    <col min="12720" max="12720" width="16.42578125" style="1" bestFit="1" customWidth="1"/>
    <col min="12721" max="12721" width="21.28515625" style="1" customWidth="1"/>
    <col min="12722" max="12722" width="10.5703125" style="1" bestFit="1" customWidth="1"/>
    <col min="12723" max="12968" width="9.140625" style="1"/>
    <col min="12969" max="12969" width="44.7109375" style="1" customWidth="1"/>
    <col min="12970" max="12970" width="24.28515625" style="1" customWidth="1"/>
    <col min="12971" max="12971" width="15.28515625" style="1" customWidth="1"/>
    <col min="12972" max="12973" width="22.85546875" style="1" customWidth="1"/>
    <col min="12974" max="12975" width="19.85546875" style="1" customWidth="1"/>
    <col min="12976" max="12976" width="16.42578125" style="1" bestFit="1" customWidth="1"/>
    <col min="12977" max="12977" width="21.28515625" style="1" customWidth="1"/>
    <col min="12978" max="12978" width="10.5703125" style="1" bestFit="1" customWidth="1"/>
    <col min="12979" max="13224" width="9.140625" style="1"/>
    <col min="13225" max="13225" width="44.7109375" style="1" customWidth="1"/>
    <col min="13226" max="13226" width="24.28515625" style="1" customWidth="1"/>
    <col min="13227" max="13227" width="15.28515625" style="1" customWidth="1"/>
    <col min="13228" max="13229" width="22.85546875" style="1" customWidth="1"/>
    <col min="13230" max="13231" width="19.85546875" style="1" customWidth="1"/>
    <col min="13232" max="13232" width="16.42578125" style="1" bestFit="1" customWidth="1"/>
    <col min="13233" max="13233" width="21.28515625" style="1" customWidth="1"/>
    <col min="13234" max="13234" width="10.5703125" style="1" bestFit="1" customWidth="1"/>
    <col min="13235" max="13480" width="9.140625" style="1"/>
    <col min="13481" max="13481" width="44.7109375" style="1" customWidth="1"/>
    <col min="13482" max="13482" width="24.28515625" style="1" customWidth="1"/>
    <col min="13483" max="13483" width="15.28515625" style="1" customWidth="1"/>
    <col min="13484" max="13485" width="22.85546875" style="1" customWidth="1"/>
    <col min="13486" max="13487" width="19.85546875" style="1" customWidth="1"/>
    <col min="13488" max="13488" width="16.42578125" style="1" bestFit="1" customWidth="1"/>
    <col min="13489" max="13489" width="21.28515625" style="1" customWidth="1"/>
    <col min="13490" max="13490" width="10.5703125" style="1" bestFit="1" customWidth="1"/>
    <col min="13491" max="13736" width="9.140625" style="1"/>
    <col min="13737" max="13737" width="44.7109375" style="1" customWidth="1"/>
    <col min="13738" max="13738" width="24.28515625" style="1" customWidth="1"/>
    <col min="13739" max="13739" width="15.28515625" style="1" customWidth="1"/>
    <col min="13740" max="13741" width="22.85546875" style="1" customWidth="1"/>
    <col min="13742" max="13743" width="19.85546875" style="1" customWidth="1"/>
    <col min="13744" max="13744" width="16.42578125" style="1" bestFit="1" customWidth="1"/>
    <col min="13745" max="13745" width="21.28515625" style="1" customWidth="1"/>
    <col min="13746" max="13746" width="10.5703125" style="1" bestFit="1" customWidth="1"/>
    <col min="13747" max="13992" width="9.140625" style="1"/>
    <col min="13993" max="13993" width="44.7109375" style="1" customWidth="1"/>
    <col min="13994" max="13994" width="24.28515625" style="1" customWidth="1"/>
    <col min="13995" max="13995" width="15.28515625" style="1" customWidth="1"/>
    <col min="13996" max="13997" width="22.85546875" style="1" customWidth="1"/>
    <col min="13998" max="13999" width="19.85546875" style="1" customWidth="1"/>
    <col min="14000" max="14000" width="16.42578125" style="1" bestFit="1" customWidth="1"/>
    <col min="14001" max="14001" width="21.28515625" style="1" customWidth="1"/>
    <col min="14002" max="14002" width="10.5703125" style="1" bestFit="1" customWidth="1"/>
    <col min="14003" max="14248" width="9.140625" style="1"/>
    <col min="14249" max="14249" width="44.7109375" style="1" customWidth="1"/>
    <col min="14250" max="14250" width="24.28515625" style="1" customWidth="1"/>
    <col min="14251" max="14251" width="15.28515625" style="1" customWidth="1"/>
    <col min="14252" max="14253" width="22.85546875" style="1" customWidth="1"/>
    <col min="14254" max="14255" width="19.85546875" style="1" customWidth="1"/>
    <col min="14256" max="14256" width="16.42578125" style="1" bestFit="1" customWidth="1"/>
    <col min="14257" max="14257" width="21.28515625" style="1" customWidth="1"/>
    <col min="14258" max="14258" width="10.5703125" style="1" bestFit="1" customWidth="1"/>
    <col min="14259" max="14504" width="9.140625" style="1"/>
    <col min="14505" max="14505" width="44.7109375" style="1" customWidth="1"/>
    <col min="14506" max="14506" width="24.28515625" style="1" customWidth="1"/>
    <col min="14507" max="14507" width="15.28515625" style="1" customWidth="1"/>
    <col min="14508" max="14509" width="22.85546875" style="1" customWidth="1"/>
    <col min="14510" max="14511" width="19.85546875" style="1" customWidth="1"/>
    <col min="14512" max="14512" width="16.42578125" style="1" bestFit="1" customWidth="1"/>
    <col min="14513" max="14513" width="21.28515625" style="1" customWidth="1"/>
    <col min="14514" max="14514" width="10.5703125" style="1" bestFit="1" customWidth="1"/>
    <col min="14515" max="14760" width="9.140625" style="1"/>
    <col min="14761" max="14761" width="44.7109375" style="1" customWidth="1"/>
    <col min="14762" max="14762" width="24.28515625" style="1" customWidth="1"/>
    <col min="14763" max="14763" width="15.28515625" style="1" customWidth="1"/>
    <col min="14764" max="14765" width="22.85546875" style="1" customWidth="1"/>
    <col min="14766" max="14767" width="19.85546875" style="1" customWidth="1"/>
    <col min="14768" max="14768" width="16.42578125" style="1" bestFit="1" customWidth="1"/>
    <col min="14769" max="14769" width="21.28515625" style="1" customWidth="1"/>
    <col min="14770" max="14770" width="10.5703125" style="1" bestFit="1" customWidth="1"/>
    <col min="14771" max="15016" width="9.140625" style="1"/>
    <col min="15017" max="15017" width="44.7109375" style="1" customWidth="1"/>
    <col min="15018" max="15018" width="24.28515625" style="1" customWidth="1"/>
    <col min="15019" max="15019" width="15.28515625" style="1" customWidth="1"/>
    <col min="15020" max="15021" width="22.85546875" style="1" customWidth="1"/>
    <col min="15022" max="15023" width="19.85546875" style="1" customWidth="1"/>
    <col min="15024" max="15024" width="16.42578125" style="1" bestFit="1" customWidth="1"/>
    <col min="15025" max="15025" width="21.28515625" style="1" customWidth="1"/>
    <col min="15026" max="15026" width="10.5703125" style="1" bestFit="1" customWidth="1"/>
    <col min="15027" max="15272" width="9.140625" style="1"/>
    <col min="15273" max="15273" width="44.7109375" style="1" customWidth="1"/>
    <col min="15274" max="15274" width="24.28515625" style="1" customWidth="1"/>
    <col min="15275" max="15275" width="15.28515625" style="1" customWidth="1"/>
    <col min="15276" max="15277" width="22.85546875" style="1" customWidth="1"/>
    <col min="15278" max="15279" width="19.85546875" style="1" customWidth="1"/>
    <col min="15280" max="15280" width="16.42578125" style="1" bestFit="1" customWidth="1"/>
    <col min="15281" max="15281" width="21.28515625" style="1" customWidth="1"/>
    <col min="15282" max="15282" width="10.5703125" style="1" bestFit="1" customWidth="1"/>
    <col min="15283" max="15528" width="9.140625" style="1"/>
    <col min="15529" max="15529" width="44.7109375" style="1" customWidth="1"/>
    <col min="15530" max="15530" width="24.28515625" style="1" customWidth="1"/>
    <col min="15531" max="15531" width="15.28515625" style="1" customWidth="1"/>
    <col min="15532" max="15533" width="22.85546875" style="1" customWidth="1"/>
    <col min="15534" max="15535" width="19.85546875" style="1" customWidth="1"/>
    <col min="15536" max="15536" width="16.42578125" style="1" bestFit="1" customWidth="1"/>
    <col min="15537" max="15537" width="21.28515625" style="1" customWidth="1"/>
    <col min="15538" max="15538" width="10.5703125" style="1" bestFit="1" customWidth="1"/>
    <col min="15539" max="15784" width="9.140625" style="1"/>
    <col min="15785" max="15785" width="44.7109375" style="1" customWidth="1"/>
    <col min="15786" max="15786" width="24.28515625" style="1" customWidth="1"/>
    <col min="15787" max="15787" width="15.28515625" style="1" customWidth="1"/>
    <col min="15788" max="15789" width="22.85546875" style="1" customWidth="1"/>
    <col min="15790" max="15791" width="19.85546875" style="1" customWidth="1"/>
    <col min="15792" max="15792" width="16.42578125" style="1" bestFit="1" customWidth="1"/>
    <col min="15793" max="15793" width="21.28515625" style="1" customWidth="1"/>
    <col min="15794" max="15794" width="10.5703125" style="1" bestFit="1" customWidth="1"/>
    <col min="15795" max="16040" width="9.140625" style="1"/>
    <col min="16041" max="16041" width="44.7109375" style="1" customWidth="1"/>
    <col min="16042" max="16042" width="24.28515625" style="1" customWidth="1"/>
    <col min="16043" max="16043" width="15.28515625" style="1" customWidth="1"/>
    <col min="16044" max="16045" width="22.85546875" style="1" customWidth="1"/>
    <col min="16046" max="16047" width="19.85546875" style="1" customWidth="1"/>
    <col min="16048" max="16048" width="16.42578125" style="1" bestFit="1" customWidth="1"/>
    <col min="16049" max="16049" width="21.28515625" style="1" customWidth="1"/>
    <col min="16050" max="16050" width="10.5703125" style="1" bestFit="1" customWidth="1"/>
    <col min="16051" max="16384" width="9.140625" style="1"/>
  </cols>
  <sheetData>
    <row r="1" spans="1:34" ht="25.5" customHeight="1" thickBot="1" x14ac:dyDescent="0.3">
      <c r="A1" s="117" t="s">
        <v>84</v>
      </c>
      <c r="B1" s="27"/>
      <c r="C1" s="26"/>
      <c r="D1" s="26"/>
      <c r="E1" s="26"/>
      <c r="F1" s="28"/>
    </row>
    <row r="2" spans="1:34" ht="26.25" thickBot="1" x14ac:dyDescent="0.3">
      <c r="A2" s="126"/>
      <c r="B2" s="137" t="s">
        <v>106</v>
      </c>
      <c r="C2" s="137" t="s">
        <v>107</v>
      </c>
      <c r="D2" s="222" t="s">
        <v>108</v>
      </c>
      <c r="E2" s="223"/>
      <c r="F2" s="224"/>
    </row>
    <row r="3" spans="1:34" s="2" customFormat="1" ht="26.25" thickBot="1" x14ac:dyDescent="0.3">
      <c r="A3" s="127" t="s">
        <v>14</v>
      </c>
      <c r="B3" s="138" t="s">
        <v>18</v>
      </c>
      <c r="C3" s="139" t="s">
        <v>19</v>
      </c>
      <c r="D3" s="133" t="s">
        <v>21</v>
      </c>
      <c r="E3" s="122" t="s">
        <v>22</v>
      </c>
      <c r="F3" s="123" t="s">
        <v>20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3.5" hidden="1" thickBot="1" x14ac:dyDescent="0.3">
      <c r="A4" s="128"/>
      <c r="B4" s="140"/>
      <c r="C4" s="140"/>
      <c r="D4" s="134"/>
      <c r="E4" s="120"/>
      <c r="F4" s="121"/>
    </row>
    <row r="5" spans="1:34" s="39" customFormat="1" x14ac:dyDescent="0.25">
      <c r="A5" s="129" t="s">
        <v>25</v>
      </c>
      <c r="B5" s="141"/>
      <c r="C5" s="141"/>
      <c r="D5" s="135"/>
      <c r="E5" s="118"/>
      <c r="F5" s="1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34" x14ac:dyDescent="0.25">
      <c r="A6" s="130" t="s">
        <v>83</v>
      </c>
      <c r="B6" s="142">
        <f>'Appalto - 12 Mesi'!J5</f>
        <v>189600</v>
      </c>
      <c r="C6" s="142">
        <f>'Appalto - 6 Mesi'!J5</f>
        <v>94800</v>
      </c>
      <c r="D6" s="136">
        <f>B6+C6</f>
        <v>284400</v>
      </c>
      <c r="E6" s="18">
        <v>0.22</v>
      </c>
      <c r="F6" s="19">
        <f>D6+(D6*E6)</f>
        <v>346968</v>
      </c>
    </row>
    <row r="7" spans="1:34" ht="25.5" x14ac:dyDescent="0.25">
      <c r="A7" s="130" t="s">
        <v>91</v>
      </c>
      <c r="B7" s="142">
        <f>'Appalto - 12 Mesi'!J10</f>
        <v>37440</v>
      </c>
      <c r="C7" s="142">
        <f>'Appalto - 6 Mesi'!J10</f>
        <v>18720</v>
      </c>
      <c r="D7" s="136">
        <f>B7+C7</f>
        <v>56160</v>
      </c>
      <c r="E7" s="18">
        <v>0.22</v>
      </c>
      <c r="F7" s="19">
        <f>D7+(D7*E7)</f>
        <v>68515.199999999997</v>
      </c>
    </row>
    <row r="8" spans="1:34" x14ac:dyDescent="0.25">
      <c r="A8" s="130" t="s">
        <v>116</v>
      </c>
      <c r="B8" s="144">
        <f>'Appalto - 12 Mesi'!J17</f>
        <v>24000</v>
      </c>
      <c r="C8" s="144">
        <f>'Appalto - 6 Mesi'!J17</f>
        <v>12000</v>
      </c>
      <c r="D8" s="153">
        <f>B8+C8</f>
        <v>36000</v>
      </c>
      <c r="E8" s="154">
        <v>0.22</v>
      </c>
      <c r="F8" s="147">
        <f>D8+(D8*E8)</f>
        <v>43920</v>
      </c>
    </row>
    <row r="9" spans="1:34" ht="25.5" customHeight="1" thickBot="1" x14ac:dyDescent="0.3">
      <c r="A9" s="131"/>
      <c r="B9" s="155"/>
      <c r="C9" s="156" t="s">
        <v>64</v>
      </c>
      <c r="D9" s="158">
        <f>SUM(D6:D8)</f>
        <v>376560</v>
      </c>
      <c r="E9" s="157"/>
      <c r="F9" s="159">
        <f>SUM(F6:F8)</f>
        <v>459403.2</v>
      </c>
    </row>
    <row r="10" spans="1:34" ht="13.5" hidden="1" thickBot="1" x14ac:dyDescent="0.3">
      <c r="A10" s="143"/>
      <c r="B10" s="144"/>
      <c r="C10" s="144"/>
      <c r="D10" s="145"/>
      <c r="E10" s="146"/>
      <c r="F10" s="147"/>
    </row>
    <row r="11" spans="1:34" s="39" customFormat="1" x14ac:dyDescent="0.25">
      <c r="A11" s="148" t="s">
        <v>23</v>
      </c>
      <c r="B11" s="149"/>
      <c r="C11" s="149"/>
      <c r="D11" s="150"/>
      <c r="E11" s="151"/>
      <c r="F11" s="15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4" ht="25.5" x14ac:dyDescent="0.25">
      <c r="A12" s="132" t="s">
        <v>24</v>
      </c>
      <c r="B12" s="142">
        <f>'Appalto - 12 Mesi'!J22</f>
        <v>139200</v>
      </c>
      <c r="C12" s="142">
        <f>'Appalto - 6 Mesi'!J22</f>
        <v>69600</v>
      </c>
      <c r="D12" s="136">
        <f>B12+C12</f>
        <v>208800</v>
      </c>
      <c r="E12" s="18">
        <v>0.22</v>
      </c>
      <c r="F12" s="19">
        <f>D12+(D12*E12)</f>
        <v>254736</v>
      </c>
    </row>
    <row r="13" spans="1:34" ht="25.5" customHeight="1" thickBot="1" x14ac:dyDescent="0.3">
      <c r="A13" s="131"/>
      <c r="B13" s="155"/>
      <c r="C13" s="156" t="s">
        <v>66</v>
      </c>
      <c r="D13" s="158">
        <f>SUM(D12:D12)</f>
        <v>208800</v>
      </c>
      <c r="E13" s="157"/>
      <c r="F13" s="159">
        <f>SUM(F12:F12)</f>
        <v>254736</v>
      </c>
    </row>
    <row r="14" spans="1:34" s="39" customFormat="1" x14ac:dyDescent="0.25">
      <c r="A14" s="129" t="s">
        <v>73</v>
      </c>
      <c r="B14" s="141"/>
      <c r="C14" s="141"/>
      <c r="D14" s="135"/>
      <c r="E14" s="118"/>
      <c r="F14" s="11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34" x14ac:dyDescent="0.25">
      <c r="A15" s="130" t="s">
        <v>63</v>
      </c>
      <c r="B15" s="142">
        <f>'Appalto - 12 Mesi'!J26</f>
        <v>310800</v>
      </c>
      <c r="C15" s="142">
        <f>'Appalto - 6 Mesi'!J26</f>
        <v>155400</v>
      </c>
      <c r="D15" s="136">
        <f>B15+C15</f>
        <v>466200</v>
      </c>
      <c r="E15" s="18">
        <v>0.22</v>
      </c>
      <c r="F15" s="19">
        <f>D15+(D15*E15)</f>
        <v>568764</v>
      </c>
    </row>
    <row r="16" spans="1:34" ht="25.5" x14ac:dyDescent="0.25">
      <c r="A16" s="130" t="s">
        <v>82</v>
      </c>
      <c r="B16" s="142">
        <f>'Appalto - 12 Mesi'!J31</f>
        <v>421200</v>
      </c>
      <c r="C16" s="142">
        <f>'Appalto - 6 Mesi'!J31</f>
        <v>210600</v>
      </c>
      <c r="D16" s="136">
        <f>B16+C16</f>
        <v>631800</v>
      </c>
      <c r="E16" s="18">
        <v>0.22</v>
      </c>
      <c r="F16" s="19">
        <f>D16+(D16*E16)</f>
        <v>770796</v>
      </c>
    </row>
    <row r="17" spans="1:27" ht="38.25" x14ac:dyDescent="0.25">
      <c r="A17" s="130" t="s">
        <v>46</v>
      </c>
      <c r="B17" s="142">
        <f>'Appalto - 12 Mesi'!J34</f>
        <v>512400</v>
      </c>
      <c r="C17" s="142">
        <f>'Appalto - 6 Mesi'!J34</f>
        <v>256200</v>
      </c>
      <c r="D17" s="136">
        <f>B17+C17</f>
        <v>768600</v>
      </c>
      <c r="E17" s="18">
        <v>0.22</v>
      </c>
      <c r="F17" s="19">
        <f>D17+(D17*E17)</f>
        <v>937692</v>
      </c>
    </row>
    <row r="18" spans="1:27" ht="27" customHeight="1" x14ac:dyDescent="0.25">
      <c r="A18" s="130" t="s">
        <v>53</v>
      </c>
      <c r="B18" s="142">
        <f>'Appalto - 12 Mesi'!J36</f>
        <v>63600</v>
      </c>
      <c r="C18" s="142">
        <f>'Appalto - 6 Mesi'!J36</f>
        <v>31800</v>
      </c>
      <c r="D18" s="136">
        <f>B18+C18</f>
        <v>95400</v>
      </c>
      <c r="E18" s="18">
        <v>0.22</v>
      </c>
      <c r="F18" s="19">
        <f>D18+(D18*E18)</f>
        <v>116388</v>
      </c>
    </row>
    <row r="19" spans="1:27" ht="25.5" x14ac:dyDescent="0.25">
      <c r="A19" s="130" t="s">
        <v>78</v>
      </c>
      <c r="B19" s="142">
        <f>'Appalto - 12 Mesi'!J38</f>
        <v>96000</v>
      </c>
      <c r="C19" s="142">
        <f>'Appalto - 6 Mesi'!J38</f>
        <v>48000</v>
      </c>
      <c r="D19" s="136">
        <f>B19+C19</f>
        <v>144000</v>
      </c>
      <c r="E19" s="18">
        <v>0.22</v>
      </c>
      <c r="F19" s="19">
        <f>D19+(D19*E19)</f>
        <v>175680</v>
      </c>
    </row>
    <row r="20" spans="1:27" ht="25.5" customHeight="1" thickBot="1" x14ac:dyDescent="0.3">
      <c r="A20" s="131"/>
      <c r="B20" s="155"/>
      <c r="C20" s="156" t="s">
        <v>65</v>
      </c>
      <c r="D20" s="158">
        <f>SUM(D15:D19)</f>
        <v>2106000</v>
      </c>
      <c r="E20" s="157"/>
      <c r="F20" s="159">
        <f>SUM(F15:F19)</f>
        <v>2569320</v>
      </c>
    </row>
    <row r="21" spans="1:27" s="39" customFormat="1" x14ac:dyDescent="0.25">
      <c r="A21" s="129" t="s">
        <v>70</v>
      </c>
      <c r="B21" s="141"/>
      <c r="C21" s="141"/>
      <c r="D21" s="135"/>
      <c r="E21" s="118"/>
      <c r="F21" s="1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8.25" x14ac:dyDescent="0.25">
      <c r="A22" s="132" t="s">
        <v>86</v>
      </c>
      <c r="B22" s="142">
        <f>'Appalto - 12 Mesi'!J41</f>
        <v>50000</v>
      </c>
      <c r="C22" s="142">
        <f>'Appalto - 6 Mesi'!J41</f>
        <v>150000</v>
      </c>
      <c r="D22" s="136">
        <f>B22+C22</f>
        <v>200000</v>
      </c>
      <c r="E22" s="18">
        <v>0.22</v>
      </c>
      <c r="F22" s="19">
        <f>D22+(D22*E22)</f>
        <v>244000</v>
      </c>
    </row>
    <row r="23" spans="1:27" ht="25.5" customHeight="1" thickBot="1" x14ac:dyDescent="0.3">
      <c r="A23" s="131"/>
      <c r="B23" s="155"/>
      <c r="C23" s="156" t="s">
        <v>71</v>
      </c>
      <c r="D23" s="158">
        <f>SUM(D22:D22)</f>
        <v>200000</v>
      </c>
      <c r="E23" s="157"/>
      <c r="F23" s="159">
        <f>SUM(F22:F22)</f>
        <v>244000</v>
      </c>
    </row>
    <row r="24" spans="1:27" s="39" customFormat="1" x14ac:dyDescent="0.25">
      <c r="A24" s="129" t="s">
        <v>87</v>
      </c>
      <c r="B24" s="141"/>
      <c r="C24" s="141"/>
      <c r="D24" s="135"/>
      <c r="E24" s="118"/>
      <c r="F24" s="11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32" t="s">
        <v>94</v>
      </c>
      <c r="B25" s="142">
        <f>'Appalto - 12 Mesi'!F45</f>
        <v>200000</v>
      </c>
      <c r="C25" s="142">
        <f>'Appalto - 6 Mesi'!F45</f>
        <v>0</v>
      </c>
      <c r="D25" s="136">
        <f>B25+C25</f>
        <v>200000</v>
      </c>
      <c r="E25" s="18">
        <v>0.22</v>
      </c>
      <c r="F25" s="19">
        <f>D25+(D25*E25)</f>
        <v>244000</v>
      </c>
    </row>
    <row r="26" spans="1:27" ht="25.5" x14ac:dyDescent="0.25">
      <c r="A26" s="132" t="s">
        <v>120</v>
      </c>
      <c r="B26" s="142">
        <f>'Appalto - 12 Mesi'!F46</f>
        <v>96000</v>
      </c>
      <c r="C26" s="142">
        <f>'Appalto - 6 Mesi'!F46</f>
        <v>48000</v>
      </c>
      <c r="D26" s="136">
        <f>B26+C26</f>
        <v>144000</v>
      </c>
      <c r="E26" s="18">
        <v>0.22</v>
      </c>
      <c r="F26" s="19">
        <f>D26+(D26*E26)</f>
        <v>175680</v>
      </c>
    </row>
    <row r="27" spans="1:27" ht="25.5" customHeight="1" thickBot="1" x14ac:dyDescent="0.3">
      <c r="A27" s="116"/>
      <c r="B27" s="155"/>
      <c r="C27" s="156" t="s">
        <v>88</v>
      </c>
      <c r="D27" s="158">
        <f>SUM(D25:D26)</f>
        <v>344000</v>
      </c>
      <c r="E27" s="157"/>
      <c r="F27" s="159">
        <f>SUM(F25:F26)</f>
        <v>419680</v>
      </c>
    </row>
    <row r="28" spans="1:27" s="39" customFormat="1" ht="27" customHeight="1" thickBot="1" x14ac:dyDescent="0.3">
      <c r="A28" s="124"/>
      <c r="B28" s="125"/>
      <c r="C28" s="162" t="s">
        <v>85</v>
      </c>
      <c r="D28" s="170">
        <f>D9+D13+D20+D23+D27</f>
        <v>3235360</v>
      </c>
      <c r="E28" s="170"/>
      <c r="F28" s="171">
        <f>F9+F13+F20+F23+F27</f>
        <v>3947139.2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39" customFormat="1" ht="28.5" customHeight="1" thickBot="1" x14ac:dyDescent="0.3">
      <c r="A29" s="203"/>
      <c r="B29" s="161"/>
      <c r="C29" s="162" t="s">
        <v>117</v>
      </c>
      <c r="D29" s="170">
        <f>'Appalto - 12 Mesi'!F49</f>
        <v>850</v>
      </c>
      <c r="E29" s="202">
        <v>0.22</v>
      </c>
      <c r="F29" s="171">
        <f>D29+(D29*E29)</f>
        <v>1037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39" customFormat="1" ht="28.5" customHeight="1" thickBot="1" x14ac:dyDescent="0.3">
      <c r="A30" s="203"/>
      <c r="B30" s="161"/>
      <c r="C30" s="204" t="s">
        <v>85</v>
      </c>
      <c r="D30" s="170">
        <f>D28+D29</f>
        <v>3236210</v>
      </c>
      <c r="E30" s="170"/>
      <c r="F30" s="171">
        <f>F28+F29</f>
        <v>3948176.2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</sheetData>
  <mergeCells count="1">
    <mergeCell ref="D2:F2"/>
  </mergeCells>
  <pageMargins left="0.70866141732283472" right="0.70866141732283472" top="0.94488188976377963" bottom="0.74803149606299213" header="0.31496062992125984" footer="0.31496062992125984"/>
  <pageSetup paperSize="9" scale="78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"/>
  <sheetViews>
    <sheetView workbookViewId="0">
      <pane xSplit="1" ySplit="3" topLeftCell="B16" activePane="bottomRight" state="frozen"/>
      <selection sqref="A1:A1048576"/>
      <selection pane="topRight" sqref="A1:A1048576"/>
      <selection pane="bottomLeft" sqref="A1:A1048576"/>
      <selection pane="bottomRight" activeCell="A28" sqref="A28:A29"/>
    </sheetView>
  </sheetViews>
  <sheetFormatPr defaultRowHeight="12.75" x14ac:dyDescent="0.25"/>
  <cols>
    <col min="1" max="1" width="30.7109375" style="1" customWidth="1"/>
    <col min="2" max="2" width="10.7109375" style="1" customWidth="1"/>
    <col min="3" max="3" width="8.7109375" style="1" customWidth="1"/>
    <col min="4" max="4" width="15.7109375" style="6" customWidth="1"/>
    <col min="5" max="5" width="8.7109375" style="1" customWidth="1"/>
    <col min="6" max="6" width="15.7109375" style="1" customWidth="1"/>
    <col min="7" max="7" width="8.7109375" style="1" customWidth="1"/>
    <col min="8" max="8" width="15.7109375" style="1" customWidth="1"/>
    <col min="9" max="9" width="1.7109375" style="1" customWidth="1"/>
    <col min="10" max="10" width="15.7109375" style="6" hidden="1" customWidth="1"/>
    <col min="11" max="11" width="10.7109375" style="1" customWidth="1"/>
    <col min="12" max="12" width="8.7109375" style="1" customWidth="1"/>
    <col min="13" max="13" width="13.7109375" style="1" customWidth="1"/>
    <col min="14" max="14" width="8.7109375" style="1" customWidth="1"/>
    <col min="15" max="15" width="13.7109375" style="1" customWidth="1"/>
    <col min="16" max="16" width="8.7109375" style="1" customWidth="1"/>
    <col min="17" max="17" width="13.7109375" style="1" customWidth="1"/>
    <col min="18" max="255" width="9.140625" style="1"/>
    <col min="256" max="256" width="44.7109375" style="1" customWidth="1"/>
    <col min="257" max="257" width="24.28515625" style="1" customWidth="1"/>
    <col min="258" max="258" width="15.28515625" style="1" customWidth="1"/>
    <col min="259" max="260" width="22.85546875" style="1" customWidth="1"/>
    <col min="261" max="262" width="19.85546875" style="1" customWidth="1"/>
    <col min="263" max="263" width="16.42578125" style="1" bestFit="1" customWidth="1"/>
    <col min="264" max="264" width="21.28515625" style="1" customWidth="1"/>
    <col min="265" max="265" width="10.5703125" style="1" bestFit="1" customWidth="1"/>
    <col min="266" max="511" width="9.140625" style="1"/>
    <col min="512" max="512" width="44.7109375" style="1" customWidth="1"/>
    <col min="513" max="513" width="24.28515625" style="1" customWidth="1"/>
    <col min="514" max="514" width="15.28515625" style="1" customWidth="1"/>
    <col min="515" max="516" width="22.85546875" style="1" customWidth="1"/>
    <col min="517" max="518" width="19.85546875" style="1" customWidth="1"/>
    <col min="519" max="519" width="16.42578125" style="1" bestFit="1" customWidth="1"/>
    <col min="520" max="520" width="21.28515625" style="1" customWidth="1"/>
    <col min="521" max="521" width="10.5703125" style="1" bestFit="1" customWidth="1"/>
    <col min="522" max="767" width="9.140625" style="1"/>
    <col min="768" max="768" width="44.7109375" style="1" customWidth="1"/>
    <col min="769" max="769" width="24.28515625" style="1" customWidth="1"/>
    <col min="770" max="770" width="15.28515625" style="1" customWidth="1"/>
    <col min="771" max="772" width="22.85546875" style="1" customWidth="1"/>
    <col min="773" max="774" width="19.85546875" style="1" customWidth="1"/>
    <col min="775" max="775" width="16.42578125" style="1" bestFit="1" customWidth="1"/>
    <col min="776" max="776" width="21.28515625" style="1" customWidth="1"/>
    <col min="777" max="777" width="10.5703125" style="1" bestFit="1" customWidth="1"/>
    <col min="778" max="1023" width="9.140625" style="1"/>
    <col min="1024" max="1024" width="44.7109375" style="1" customWidth="1"/>
    <col min="1025" max="1025" width="24.28515625" style="1" customWidth="1"/>
    <col min="1026" max="1026" width="15.28515625" style="1" customWidth="1"/>
    <col min="1027" max="1028" width="22.85546875" style="1" customWidth="1"/>
    <col min="1029" max="1030" width="19.85546875" style="1" customWidth="1"/>
    <col min="1031" max="1031" width="16.42578125" style="1" bestFit="1" customWidth="1"/>
    <col min="1032" max="1032" width="21.28515625" style="1" customWidth="1"/>
    <col min="1033" max="1033" width="10.5703125" style="1" bestFit="1" customWidth="1"/>
    <col min="1034" max="1279" width="9.140625" style="1"/>
    <col min="1280" max="1280" width="44.7109375" style="1" customWidth="1"/>
    <col min="1281" max="1281" width="24.28515625" style="1" customWidth="1"/>
    <col min="1282" max="1282" width="15.28515625" style="1" customWidth="1"/>
    <col min="1283" max="1284" width="22.85546875" style="1" customWidth="1"/>
    <col min="1285" max="1286" width="19.85546875" style="1" customWidth="1"/>
    <col min="1287" max="1287" width="16.42578125" style="1" bestFit="1" customWidth="1"/>
    <col min="1288" max="1288" width="21.28515625" style="1" customWidth="1"/>
    <col min="1289" max="1289" width="10.5703125" style="1" bestFit="1" customWidth="1"/>
    <col min="1290" max="1535" width="9.140625" style="1"/>
    <col min="1536" max="1536" width="44.7109375" style="1" customWidth="1"/>
    <col min="1537" max="1537" width="24.28515625" style="1" customWidth="1"/>
    <col min="1538" max="1538" width="15.28515625" style="1" customWidth="1"/>
    <col min="1539" max="1540" width="22.85546875" style="1" customWidth="1"/>
    <col min="1541" max="1542" width="19.85546875" style="1" customWidth="1"/>
    <col min="1543" max="1543" width="16.42578125" style="1" bestFit="1" customWidth="1"/>
    <col min="1544" max="1544" width="21.28515625" style="1" customWidth="1"/>
    <col min="1545" max="1545" width="10.5703125" style="1" bestFit="1" customWidth="1"/>
    <col min="1546" max="1791" width="9.140625" style="1"/>
    <col min="1792" max="1792" width="44.7109375" style="1" customWidth="1"/>
    <col min="1793" max="1793" width="24.28515625" style="1" customWidth="1"/>
    <col min="1794" max="1794" width="15.28515625" style="1" customWidth="1"/>
    <col min="1795" max="1796" width="22.85546875" style="1" customWidth="1"/>
    <col min="1797" max="1798" width="19.85546875" style="1" customWidth="1"/>
    <col min="1799" max="1799" width="16.42578125" style="1" bestFit="1" customWidth="1"/>
    <col min="1800" max="1800" width="21.28515625" style="1" customWidth="1"/>
    <col min="1801" max="1801" width="10.5703125" style="1" bestFit="1" customWidth="1"/>
    <col min="1802" max="2047" width="9.140625" style="1"/>
    <col min="2048" max="2048" width="44.7109375" style="1" customWidth="1"/>
    <col min="2049" max="2049" width="24.28515625" style="1" customWidth="1"/>
    <col min="2050" max="2050" width="15.28515625" style="1" customWidth="1"/>
    <col min="2051" max="2052" width="22.85546875" style="1" customWidth="1"/>
    <col min="2053" max="2054" width="19.85546875" style="1" customWidth="1"/>
    <col min="2055" max="2055" width="16.42578125" style="1" bestFit="1" customWidth="1"/>
    <col min="2056" max="2056" width="21.28515625" style="1" customWidth="1"/>
    <col min="2057" max="2057" width="10.5703125" style="1" bestFit="1" customWidth="1"/>
    <col min="2058" max="2303" width="9.140625" style="1"/>
    <col min="2304" max="2304" width="44.7109375" style="1" customWidth="1"/>
    <col min="2305" max="2305" width="24.28515625" style="1" customWidth="1"/>
    <col min="2306" max="2306" width="15.28515625" style="1" customWidth="1"/>
    <col min="2307" max="2308" width="22.85546875" style="1" customWidth="1"/>
    <col min="2309" max="2310" width="19.85546875" style="1" customWidth="1"/>
    <col min="2311" max="2311" width="16.42578125" style="1" bestFit="1" customWidth="1"/>
    <col min="2312" max="2312" width="21.28515625" style="1" customWidth="1"/>
    <col min="2313" max="2313" width="10.5703125" style="1" bestFit="1" customWidth="1"/>
    <col min="2314" max="2559" width="9.140625" style="1"/>
    <col min="2560" max="2560" width="44.7109375" style="1" customWidth="1"/>
    <col min="2561" max="2561" width="24.28515625" style="1" customWidth="1"/>
    <col min="2562" max="2562" width="15.28515625" style="1" customWidth="1"/>
    <col min="2563" max="2564" width="22.85546875" style="1" customWidth="1"/>
    <col min="2565" max="2566" width="19.85546875" style="1" customWidth="1"/>
    <col min="2567" max="2567" width="16.42578125" style="1" bestFit="1" customWidth="1"/>
    <col min="2568" max="2568" width="21.28515625" style="1" customWidth="1"/>
    <col min="2569" max="2569" width="10.5703125" style="1" bestFit="1" customWidth="1"/>
    <col min="2570" max="2815" width="9.140625" style="1"/>
    <col min="2816" max="2816" width="44.7109375" style="1" customWidth="1"/>
    <col min="2817" max="2817" width="24.28515625" style="1" customWidth="1"/>
    <col min="2818" max="2818" width="15.28515625" style="1" customWidth="1"/>
    <col min="2819" max="2820" width="22.85546875" style="1" customWidth="1"/>
    <col min="2821" max="2822" width="19.85546875" style="1" customWidth="1"/>
    <col min="2823" max="2823" width="16.42578125" style="1" bestFit="1" customWidth="1"/>
    <col min="2824" max="2824" width="21.28515625" style="1" customWidth="1"/>
    <col min="2825" max="2825" width="10.5703125" style="1" bestFit="1" customWidth="1"/>
    <col min="2826" max="3071" width="9.140625" style="1"/>
    <col min="3072" max="3072" width="44.7109375" style="1" customWidth="1"/>
    <col min="3073" max="3073" width="24.28515625" style="1" customWidth="1"/>
    <col min="3074" max="3074" width="15.28515625" style="1" customWidth="1"/>
    <col min="3075" max="3076" width="22.85546875" style="1" customWidth="1"/>
    <col min="3077" max="3078" width="19.85546875" style="1" customWidth="1"/>
    <col min="3079" max="3079" width="16.42578125" style="1" bestFit="1" customWidth="1"/>
    <col min="3080" max="3080" width="21.28515625" style="1" customWidth="1"/>
    <col min="3081" max="3081" width="10.5703125" style="1" bestFit="1" customWidth="1"/>
    <col min="3082" max="3327" width="9.140625" style="1"/>
    <col min="3328" max="3328" width="44.7109375" style="1" customWidth="1"/>
    <col min="3329" max="3329" width="24.28515625" style="1" customWidth="1"/>
    <col min="3330" max="3330" width="15.28515625" style="1" customWidth="1"/>
    <col min="3331" max="3332" width="22.85546875" style="1" customWidth="1"/>
    <col min="3333" max="3334" width="19.85546875" style="1" customWidth="1"/>
    <col min="3335" max="3335" width="16.42578125" style="1" bestFit="1" customWidth="1"/>
    <col min="3336" max="3336" width="21.28515625" style="1" customWidth="1"/>
    <col min="3337" max="3337" width="10.5703125" style="1" bestFit="1" customWidth="1"/>
    <col min="3338" max="3583" width="9.140625" style="1"/>
    <col min="3584" max="3584" width="44.7109375" style="1" customWidth="1"/>
    <col min="3585" max="3585" width="24.28515625" style="1" customWidth="1"/>
    <col min="3586" max="3586" width="15.28515625" style="1" customWidth="1"/>
    <col min="3587" max="3588" width="22.85546875" style="1" customWidth="1"/>
    <col min="3589" max="3590" width="19.85546875" style="1" customWidth="1"/>
    <col min="3591" max="3591" width="16.42578125" style="1" bestFit="1" customWidth="1"/>
    <col min="3592" max="3592" width="21.28515625" style="1" customWidth="1"/>
    <col min="3593" max="3593" width="10.5703125" style="1" bestFit="1" customWidth="1"/>
    <col min="3594" max="3839" width="9.140625" style="1"/>
    <col min="3840" max="3840" width="44.7109375" style="1" customWidth="1"/>
    <col min="3841" max="3841" width="24.28515625" style="1" customWidth="1"/>
    <col min="3842" max="3842" width="15.28515625" style="1" customWidth="1"/>
    <col min="3843" max="3844" width="22.85546875" style="1" customWidth="1"/>
    <col min="3845" max="3846" width="19.85546875" style="1" customWidth="1"/>
    <col min="3847" max="3847" width="16.42578125" style="1" bestFit="1" customWidth="1"/>
    <col min="3848" max="3848" width="21.28515625" style="1" customWidth="1"/>
    <col min="3849" max="3849" width="10.5703125" style="1" bestFit="1" customWidth="1"/>
    <col min="3850" max="4095" width="9.140625" style="1"/>
    <col min="4096" max="4096" width="44.7109375" style="1" customWidth="1"/>
    <col min="4097" max="4097" width="24.28515625" style="1" customWidth="1"/>
    <col min="4098" max="4098" width="15.28515625" style="1" customWidth="1"/>
    <col min="4099" max="4100" width="22.85546875" style="1" customWidth="1"/>
    <col min="4101" max="4102" width="19.85546875" style="1" customWidth="1"/>
    <col min="4103" max="4103" width="16.42578125" style="1" bestFit="1" customWidth="1"/>
    <col min="4104" max="4104" width="21.28515625" style="1" customWidth="1"/>
    <col min="4105" max="4105" width="10.5703125" style="1" bestFit="1" customWidth="1"/>
    <col min="4106" max="4351" width="9.140625" style="1"/>
    <col min="4352" max="4352" width="44.7109375" style="1" customWidth="1"/>
    <col min="4353" max="4353" width="24.28515625" style="1" customWidth="1"/>
    <col min="4354" max="4354" width="15.28515625" style="1" customWidth="1"/>
    <col min="4355" max="4356" width="22.85546875" style="1" customWidth="1"/>
    <col min="4357" max="4358" width="19.85546875" style="1" customWidth="1"/>
    <col min="4359" max="4359" width="16.42578125" style="1" bestFit="1" customWidth="1"/>
    <col min="4360" max="4360" width="21.28515625" style="1" customWidth="1"/>
    <col min="4361" max="4361" width="10.5703125" style="1" bestFit="1" customWidth="1"/>
    <col min="4362" max="4607" width="9.140625" style="1"/>
    <col min="4608" max="4608" width="44.7109375" style="1" customWidth="1"/>
    <col min="4609" max="4609" width="24.28515625" style="1" customWidth="1"/>
    <col min="4610" max="4610" width="15.28515625" style="1" customWidth="1"/>
    <col min="4611" max="4612" width="22.85546875" style="1" customWidth="1"/>
    <col min="4613" max="4614" width="19.85546875" style="1" customWidth="1"/>
    <col min="4615" max="4615" width="16.42578125" style="1" bestFit="1" customWidth="1"/>
    <col min="4616" max="4616" width="21.28515625" style="1" customWidth="1"/>
    <col min="4617" max="4617" width="10.5703125" style="1" bestFit="1" customWidth="1"/>
    <col min="4618" max="4863" width="9.140625" style="1"/>
    <col min="4864" max="4864" width="44.7109375" style="1" customWidth="1"/>
    <col min="4865" max="4865" width="24.28515625" style="1" customWidth="1"/>
    <col min="4866" max="4866" width="15.28515625" style="1" customWidth="1"/>
    <col min="4867" max="4868" width="22.85546875" style="1" customWidth="1"/>
    <col min="4869" max="4870" width="19.85546875" style="1" customWidth="1"/>
    <col min="4871" max="4871" width="16.42578125" style="1" bestFit="1" customWidth="1"/>
    <col min="4872" max="4872" width="21.28515625" style="1" customWidth="1"/>
    <col min="4873" max="4873" width="10.5703125" style="1" bestFit="1" customWidth="1"/>
    <col min="4874" max="5119" width="9.140625" style="1"/>
    <col min="5120" max="5120" width="44.7109375" style="1" customWidth="1"/>
    <col min="5121" max="5121" width="24.28515625" style="1" customWidth="1"/>
    <col min="5122" max="5122" width="15.28515625" style="1" customWidth="1"/>
    <col min="5123" max="5124" width="22.85546875" style="1" customWidth="1"/>
    <col min="5125" max="5126" width="19.85546875" style="1" customWidth="1"/>
    <col min="5127" max="5127" width="16.42578125" style="1" bestFit="1" customWidth="1"/>
    <col min="5128" max="5128" width="21.28515625" style="1" customWidth="1"/>
    <col min="5129" max="5129" width="10.5703125" style="1" bestFit="1" customWidth="1"/>
    <col min="5130" max="5375" width="9.140625" style="1"/>
    <col min="5376" max="5376" width="44.7109375" style="1" customWidth="1"/>
    <col min="5377" max="5377" width="24.28515625" style="1" customWidth="1"/>
    <col min="5378" max="5378" width="15.28515625" style="1" customWidth="1"/>
    <col min="5379" max="5380" width="22.85546875" style="1" customWidth="1"/>
    <col min="5381" max="5382" width="19.85546875" style="1" customWidth="1"/>
    <col min="5383" max="5383" width="16.42578125" style="1" bestFit="1" customWidth="1"/>
    <col min="5384" max="5384" width="21.28515625" style="1" customWidth="1"/>
    <col min="5385" max="5385" width="10.5703125" style="1" bestFit="1" customWidth="1"/>
    <col min="5386" max="5631" width="9.140625" style="1"/>
    <col min="5632" max="5632" width="44.7109375" style="1" customWidth="1"/>
    <col min="5633" max="5633" width="24.28515625" style="1" customWidth="1"/>
    <col min="5634" max="5634" width="15.28515625" style="1" customWidth="1"/>
    <col min="5635" max="5636" width="22.85546875" style="1" customWidth="1"/>
    <col min="5637" max="5638" width="19.85546875" style="1" customWidth="1"/>
    <col min="5639" max="5639" width="16.42578125" style="1" bestFit="1" customWidth="1"/>
    <col min="5640" max="5640" width="21.28515625" style="1" customWidth="1"/>
    <col min="5641" max="5641" width="10.5703125" style="1" bestFit="1" customWidth="1"/>
    <col min="5642" max="5887" width="9.140625" style="1"/>
    <col min="5888" max="5888" width="44.7109375" style="1" customWidth="1"/>
    <col min="5889" max="5889" width="24.28515625" style="1" customWidth="1"/>
    <col min="5890" max="5890" width="15.28515625" style="1" customWidth="1"/>
    <col min="5891" max="5892" width="22.85546875" style="1" customWidth="1"/>
    <col min="5893" max="5894" width="19.85546875" style="1" customWidth="1"/>
    <col min="5895" max="5895" width="16.42578125" style="1" bestFit="1" customWidth="1"/>
    <col min="5896" max="5896" width="21.28515625" style="1" customWidth="1"/>
    <col min="5897" max="5897" width="10.5703125" style="1" bestFit="1" customWidth="1"/>
    <col min="5898" max="6143" width="9.140625" style="1"/>
    <col min="6144" max="6144" width="44.7109375" style="1" customWidth="1"/>
    <col min="6145" max="6145" width="24.28515625" style="1" customWidth="1"/>
    <col min="6146" max="6146" width="15.28515625" style="1" customWidth="1"/>
    <col min="6147" max="6148" width="22.85546875" style="1" customWidth="1"/>
    <col min="6149" max="6150" width="19.85546875" style="1" customWidth="1"/>
    <col min="6151" max="6151" width="16.42578125" style="1" bestFit="1" customWidth="1"/>
    <col min="6152" max="6152" width="21.28515625" style="1" customWidth="1"/>
    <col min="6153" max="6153" width="10.5703125" style="1" bestFit="1" customWidth="1"/>
    <col min="6154" max="6399" width="9.140625" style="1"/>
    <col min="6400" max="6400" width="44.7109375" style="1" customWidth="1"/>
    <col min="6401" max="6401" width="24.28515625" style="1" customWidth="1"/>
    <col min="6402" max="6402" width="15.28515625" style="1" customWidth="1"/>
    <col min="6403" max="6404" width="22.85546875" style="1" customWidth="1"/>
    <col min="6405" max="6406" width="19.85546875" style="1" customWidth="1"/>
    <col min="6407" max="6407" width="16.42578125" style="1" bestFit="1" customWidth="1"/>
    <col min="6408" max="6408" width="21.28515625" style="1" customWidth="1"/>
    <col min="6409" max="6409" width="10.5703125" style="1" bestFit="1" customWidth="1"/>
    <col min="6410" max="6655" width="9.140625" style="1"/>
    <col min="6656" max="6656" width="44.7109375" style="1" customWidth="1"/>
    <col min="6657" max="6657" width="24.28515625" style="1" customWidth="1"/>
    <col min="6658" max="6658" width="15.28515625" style="1" customWidth="1"/>
    <col min="6659" max="6660" width="22.85546875" style="1" customWidth="1"/>
    <col min="6661" max="6662" width="19.85546875" style="1" customWidth="1"/>
    <col min="6663" max="6663" width="16.42578125" style="1" bestFit="1" customWidth="1"/>
    <col min="6664" max="6664" width="21.28515625" style="1" customWidth="1"/>
    <col min="6665" max="6665" width="10.5703125" style="1" bestFit="1" customWidth="1"/>
    <col min="6666" max="6911" width="9.140625" style="1"/>
    <col min="6912" max="6912" width="44.7109375" style="1" customWidth="1"/>
    <col min="6913" max="6913" width="24.28515625" style="1" customWidth="1"/>
    <col min="6914" max="6914" width="15.28515625" style="1" customWidth="1"/>
    <col min="6915" max="6916" width="22.85546875" style="1" customWidth="1"/>
    <col min="6917" max="6918" width="19.85546875" style="1" customWidth="1"/>
    <col min="6919" max="6919" width="16.42578125" style="1" bestFit="1" customWidth="1"/>
    <col min="6920" max="6920" width="21.28515625" style="1" customWidth="1"/>
    <col min="6921" max="6921" width="10.5703125" style="1" bestFit="1" customWidth="1"/>
    <col min="6922" max="7167" width="9.140625" style="1"/>
    <col min="7168" max="7168" width="44.7109375" style="1" customWidth="1"/>
    <col min="7169" max="7169" width="24.28515625" style="1" customWidth="1"/>
    <col min="7170" max="7170" width="15.28515625" style="1" customWidth="1"/>
    <col min="7171" max="7172" width="22.85546875" style="1" customWidth="1"/>
    <col min="7173" max="7174" width="19.85546875" style="1" customWidth="1"/>
    <col min="7175" max="7175" width="16.42578125" style="1" bestFit="1" customWidth="1"/>
    <col min="7176" max="7176" width="21.28515625" style="1" customWidth="1"/>
    <col min="7177" max="7177" width="10.5703125" style="1" bestFit="1" customWidth="1"/>
    <col min="7178" max="7423" width="9.140625" style="1"/>
    <col min="7424" max="7424" width="44.7109375" style="1" customWidth="1"/>
    <col min="7425" max="7425" width="24.28515625" style="1" customWidth="1"/>
    <col min="7426" max="7426" width="15.28515625" style="1" customWidth="1"/>
    <col min="7427" max="7428" width="22.85546875" style="1" customWidth="1"/>
    <col min="7429" max="7430" width="19.85546875" style="1" customWidth="1"/>
    <col min="7431" max="7431" width="16.42578125" style="1" bestFit="1" customWidth="1"/>
    <col min="7432" max="7432" width="21.28515625" style="1" customWidth="1"/>
    <col min="7433" max="7433" width="10.5703125" style="1" bestFit="1" customWidth="1"/>
    <col min="7434" max="7679" width="9.140625" style="1"/>
    <col min="7680" max="7680" width="44.7109375" style="1" customWidth="1"/>
    <col min="7681" max="7681" width="24.28515625" style="1" customWidth="1"/>
    <col min="7682" max="7682" width="15.28515625" style="1" customWidth="1"/>
    <col min="7683" max="7684" width="22.85546875" style="1" customWidth="1"/>
    <col min="7685" max="7686" width="19.85546875" style="1" customWidth="1"/>
    <col min="7687" max="7687" width="16.42578125" style="1" bestFit="1" customWidth="1"/>
    <col min="7688" max="7688" width="21.28515625" style="1" customWidth="1"/>
    <col min="7689" max="7689" width="10.5703125" style="1" bestFit="1" customWidth="1"/>
    <col min="7690" max="7935" width="9.140625" style="1"/>
    <col min="7936" max="7936" width="44.7109375" style="1" customWidth="1"/>
    <col min="7937" max="7937" width="24.28515625" style="1" customWidth="1"/>
    <col min="7938" max="7938" width="15.28515625" style="1" customWidth="1"/>
    <col min="7939" max="7940" width="22.85546875" style="1" customWidth="1"/>
    <col min="7941" max="7942" width="19.85546875" style="1" customWidth="1"/>
    <col min="7943" max="7943" width="16.42578125" style="1" bestFit="1" customWidth="1"/>
    <col min="7944" max="7944" width="21.28515625" style="1" customWidth="1"/>
    <col min="7945" max="7945" width="10.5703125" style="1" bestFit="1" customWidth="1"/>
    <col min="7946" max="8191" width="9.140625" style="1"/>
    <col min="8192" max="8192" width="44.7109375" style="1" customWidth="1"/>
    <col min="8193" max="8193" width="24.28515625" style="1" customWidth="1"/>
    <col min="8194" max="8194" width="15.28515625" style="1" customWidth="1"/>
    <col min="8195" max="8196" width="22.85546875" style="1" customWidth="1"/>
    <col min="8197" max="8198" width="19.85546875" style="1" customWidth="1"/>
    <col min="8199" max="8199" width="16.42578125" style="1" bestFit="1" customWidth="1"/>
    <col min="8200" max="8200" width="21.28515625" style="1" customWidth="1"/>
    <col min="8201" max="8201" width="10.5703125" style="1" bestFit="1" customWidth="1"/>
    <col min="8202" max="8447" width="9.140625" style="1"/>
    <col min="8448" max="8448" width="44.7109375" style="1" customWidth="1"/>
    <col min="8449" max="8449" width="24.28515625" style="1" customWidth="1"/>
    <col min="8450" max="8450" width="15.28515625" style="1" customWidth="1"/>
    <col min="8451" max="8452" width="22.85546875" style="1" customWidth="1"/>
    <col min="8453" max="8454" width="19.85546875" style="1" customWidth="1"/>
    <col min="8455" max="8455" width="16.42578125" style="1" bestFit="1" customWidth="1"/>
    <col min="8456" max="8456" width="21.28515625" style="1" customWidth="1"/>
    <col min="8457" max="8457" width="10.5703125" style="1" bestFit="1" customWidth="1"/>
    <col min="8458" max="8703" width="9.140625" style="1"/>
    <col min="8704" max="8704" width="44.7109375" style="1" customWidth="1"/>
    <col min="8705" max="8705" width="24.28515625" style="1" customWidth="1"/>
    <col min="8706" max="8706" width="15.28515625" style="1" customWidth="1"/>
    <col min="8707" max="8708" width="22.85546875" style="1" customWidth="1"/>
    <col min="8709" max="8710" width="19.85546875" style="1" customWidth="1"/>
    <col min="8711" max="8711" width="16.42578125" style="1" bestFit="1" customWidth="1"/>
    <col min="8712" max="8712" width="21.28515625" style="1" customWidth="1"/>
    <col min="8713" max="8713" width="10.5703125" style="1" bestFit="1" customWidth="1"/>
    <col min="8714" max="8959" width="9.140625" style="1"/>
    <col min="8960" max="8960" width="44.7109375" style="1" customWidth="1"/>
    <col min="8961" max="8961" width="24.28515625" style="1" customWidth="1"/>
    <col min="8962" max="8962" width="15.28515625" style="1" customWidth="1"/>
    <col min="8963" max="8964" width="22.85546875" style="1" customWidth="1"/>
    <col min="8965" max="8966" width="19.85546875" style="1" customWidth="1"/>
    <col min="8967" max="8967" width="16.42578125" style="1" bestFit="1" customWidth="1"/>
    <col min="8968" max="8968" width="21.28515625" style="1" customWidth="1"/>
    <col min="8969" max="8969" width="10.5703125" style="1" bestFit="1" customWidth="1"/>
    <col min="8970" max="9215" width="9.140625" style="1"/>
    <col min="9216" max="9216" width="44.7109375" style="1" customWidth="1"/>
    <col min="9217" max="9217" width="24.28515625" style="1" customWidth="1"/>
    <col min="9218" max="9218" width="15.28515625" style="1" customWidth="1"/>
    <col min="9219" max="9220" width="22.85546875" style="1" customWidth="1"/>
    <col min="9221" max="9222" width="19.85546875" style="1" customWidth="1"/>
    <col min="9223" max="9223" width="16.42578125" style="1" bestFit="1" customWidth="1"/>
    <col min="9224" max="9224" width="21.28515625" style="1" customWidth="1"/>
    <col min="9225" max="9225" width="10.5703125" style="1" bestFit="1" customWidth="1"/>
    <col min="9226" max="9471" width="9.140625" style="1"/>
    <col min="9472" max="9472" width="44.7109375" style="1" customWidth="1"/>
    <col min="9473" max="9473" width="24.28515625" style="1" customWidth="1"/>
    <col min="9474" max="9474" width="15.28515625" style="1" customWidth="1"/>
    <col min="9475" max="9476" width="22.85546875" style="1" customWidth="1"/>
    <col min="9477" max="9478" width="19.85546875" style="1" customWidth="1"/>
    <col min="9479" max="9479" width="16.42578125" style="1" bestFit="1" customWidth="1"/>
    <col min="9480" max="9480" width="21.28515625" style="1" customWidth="1"/>
    <col min="9481" max="9481" width="10.5703125" style="1" bestFit="1" customWidth="1"/>
    <col min="9482" max="9727" width="9.140625" style="1"/>
    <col min="9728" max="9728" width="44.7109375" style="1" customWidth="1"/>
    <col min="9729" max="9729" width="24.28515625" style="1" customWidth="1"/>
    <col min="9730" max="9730" width="15.28515625" style="1" customWidth="1"/>
    <col min="9731" max="9732" width="22.85546875" style="1" customWidth="1"/>
    <col min="9733" max="9734" width="19.85546875" style="1" customWidth="1"/>
    <col min="9735" max="9735" width="16.42578125" style="1" bestFit="1" customWidth="1"/>
    <col min="9736" max="9736" width="21.28515625" style="1" customWidth="1"/>
    <col min="9737" max="9737" width="10.5703125" style="1" bestFit="1" customWidth="1"/>
    <col min="9738" max="9983" width="9.140625" style="1"/>
    <col min="9984" max="9984" width="44.7109375" style="1" customWidth="1"/>
    <col min="9985" max="9985" width="24.28515625" style="1" customWidth="1"/>
    <col min="9986" max="9986" width="15.28515625" style="1" customWidth="1"/>
    <col min="9987" max="9988" width="22.85546875" style="1" customWidth="1"/>
    <col min="9989" max="9990" width="19.85546875" style="1" customWidth="1"/>
    <col min="9991" max="9991" width="16.42578125" style="1" bestFit="1" customWidth="1"/>
    <col min="9992" max="9992" width="21.28515625" style="1" customWidth="1"/>
    <col min="9993" max="9993" width="10.5703125" style="1" bestFit="1" customWidth="1"/>
    <col min="9994" max="10239" width="9.140625" style="1"/>
    <col min="10240" max="10240" width="44.7109375" style="1" customWidth="1"/>
    <col min="10241" max="10241" width="24.28515625" style="1" customWidth="1"/>
    <col min="10242" max="10242" width="15.28515625" style="1" customWidth="1"/>
    <col min="10243" max="10244" width="22.85546875" style="1" customWidth="1"/>
    <col min="10245" max="10246" width="19.85546875" style="1" customWidth="1"/>
    <col min="10247" max="10247" width="16.42578125" style="1" bestFit="1" customWidth="1"/>
    <col min="10248" max="10248" width="21.28515625" style="1" customWidth="1"/>
    <col min="10249" max="10249" width="10.5703125" style="1" bestFit="1" customWidth="1"/>
    <col min="10250" max="10495" width="9.140625" style="1"/>
    <col min="10496" max="10496" width="44.7109375" style="1" customWidth="1"/>
    <col min="10497" max="10497" width="24.28515625" style="1" customWidth="1"/>
    <col min="10498" max="10498" width="15.28515625" style="1" customWidth="1"/>
    <col min="10499" max="10500" width="22.85546875" style="1" customWidth="1"/>
    <col min="10501" max="10502" width="19.85546875" style="1" customWidth="1"/>
    <col min="10503" max="10503" width="16.42578125" style="1" bestFit="1" customWidth="1"/>
    <col min="10504" max="10504" width="21.28515625" style="1" customWidth="1"/>
    <col min="10505" max="10505" width="10.5703125" style="1" bestFit="1" customWidth="1"/>
    <col min="10506" max="10751" width="9.140625" style="1"/>
    <col min="10752" max="10752" width="44.7109375" style="1" customWidth="1"/>
    <col min="10753" max="10753" width="24.28515625" style="1" customWidth="1"/>
    <col min="10754" max="10754" width="15.28515625" style="1" customWidth="1"/>
    <col min="10755" max="10756" width="22.85546875" style="1" customWidth="1"/>
    <col min="10757" max="10758" width="19.85546875" style="1" customWidth="1"/>
    <col min="10759" max="10759" width="16.42578125" style="1" bestFit="1" customWidth="1"/>
    <col min="10760" max="10760" width="21.28515625" style="1" customWidth="1"/>
    <col min="10761" max="10761" width="10.5703125" style="1" bestFit="1" customWidth="1"/>
    <col min="10762" max="11007" width="9.140625" style="1"/>
    <col min="11008" max="11008" width="44.7109375" style="1" customWidth="1"/>
    <col min="11009" max="11009" width="24.28515625" style="1" customWidth="1"/>
    <col min="11010" max="11010" width="15.28515625" style="1" customWidth="1"/>
    <col min="11011" max="11012" width="22.85546875" style="1" customWidth="1"/>
    <col min="11013" max="11014" width="19.85546875" style="1" customWidth="1"/>
    <col min="11015" max="11015" width="16.42578125" style="1" bestFit="1" customWidth="1"/>
    <col min="11016" max="11016" width="21.28515625" style="1" customWidth="1"/>
    <col min="11017" max="11017" width="10.5703125" style="1" bestFit="1" customWidth="1"/>
    <col min="11018" max="11263" width="9.140625" style="1"/>
    <col min="11264" max="11264" width="44.7109375" style="1" customWidth="1"/>
    <col min="11265" max="11265" width="24.28515625" style="1" customWidth="1"/>
    <col min="11266" max="11266" width="15.28515625" style="1" customWidth="1"/>
    <col min="11267" max="11268" width="22.85546875" style="1" customWidth="1"/>
    <col min="11269" max="11270" width="19.85546875" style="1" customWidth="1"/>
    <col min="11271" max="11271" width="16.42578125" style="1" bestFit="1" customWidth="1"/>
    <col min="11272" max="11272" width="21.28515625" style="1" customWidth="1"/>
    <col min="11273" max="11273" width="10.5703125" style="1" bestFit="1" customWidth="1"/>
    <col min="11274" max="11519" width="9.140625" style="1"/>
    <col min="11520" max="11520" width="44.7109375" style="1" customWidth="1"/>
    <col min="11521" max="11521" width="24.28515625" style="1" customWidth="1"/>
    <col min="11522" max="11522" width="15.28515625" style="1" customWidth="1"/>
    <col min="11523" max="11524" width="22.85546875" style="1" customWidth="1"/>
    <col min="11525" max="11526" width="19.85546875" style="1" customWidth="1"/>
    <col min="11527" max="11527" width="16.42578125" style="1" bestFit="1" customWidth="1"/>
    <col min="11528" max="11528" width="21.28515625" style="1" customWidth="1"/>
    <col min="11529" max="11529" width="10.5703125" style="1" bestFit="1" customWidth="1"/>
    <col min="11530" max="11775" width="9.140625" style="1"/>
    <col min="11776" max="11776" width="44.7109375" style="1" customWidth="1"/>
    <col min="11777" max="11777" width="24.28515625" style="1" customWidth="1"/>
    <col min="11778" max="11778" width="15.28515625" style="1" customWidth="1"/>
    <col min="11779" max="11780" width="22.85546875" style="1" customWidth="1"/>
    <col min="11781" max="11782" width="19.85546875" style="1" customWidth="1"/>
    <col min="11783" max="11783" width="16.42578125" style="1" bestFit="1" customWidth="1"/>
    <col min="11784" max="11784" width="21.28515625" style="1" customWidth="1"/>
    <col min="11785" max="11785" width="10.5703125" style="1" bestFit="1" customWidth="1"/>
    <col min="11786" max="12031" width="9.140625" style="1"/>
    <col min="12032" max="12032" width="44.7109375" style="1" customWidth="1"/>
    <col min="12033" max="12033" width="24.28515625" style="1" customWidth="1"/>
    <col min="12034" max="12034" width="15.28515625" style="1" customWidth="1"/>
    <col min="12035" max="12036" width="22.85546875" style="1" customWidth="1"/>
    <col min="12037" max="12038" width="19.85546875" style="1" customWidth="1"/>
    <col min="12039" max="12039" width="16.42578125" style="1" bestFit="1" customWidth="1"/>
    <col min="12040" max="12040" width="21.28515625" style="1" customWidth="1"/>
    <col min="12041" max="12041" width="10.5703125" style="1" bestFit="1" customWidth="1"/>
    <col min="12042" max="12287" width="9.140625" style="1"/>
    <col min="12288" max="12288" width="44.7109375" style="1" customWidth="1"/>
    <col min="12289" max="12289" width="24.28515625" style="1" customWidth="1"/>
    <col min="12290" max="12290" width="15.28515625" style="1" customWidth="1"/>
    <col min="12291" max="12292" width="22.85546875" style="1" customWidth="1"/>
    <col min="12293" max="12294" width="19.85546875" style="1" customWidth="1"/>
    <col min="12295" max="12295" width="16.42578125" style="1" bestFit="1" customWidth="1"/>
    <col min="12296" max="12296" width="21.28515625" style="1" customWidth="1"/>
    <col min="12297" max="12297" width="10.5703125" style="1" bestFit="1" customWidth="1"/>
    <col min="12298" max="12543" width="9.140625" style="1"/>
    <col min="12544" max="12544" width="44.7109375" style="1" customWidth="1"/>
    <col min="12545" max="12545" width="24.28515625" style="1" customWidth="1"/>
    <col min="12546" max="12546" width="15.28515625" style="1" customWidth="1"/>
    <col min="12547" max="12548" width="22.85546875" style="1" customWidth="1"/>
    <col min="12549" max="12550" width="19.85546875" style="1" customWidth="1"/>
    <col min="12551" max="12551" width="16.42578125" style="1" bestFit="1" customWidth="1"/>
    <col min="12552" max="12552" width="21.28515625" style="1" customWidth="1"/>
    <col min="12553" max="12553" width="10.5703125" style="1" bestFit="1" customWidth="1"/>
    <col min="12554" max="12799" width="9.140625" style="1"/>
    <col min="12800" max="12800" width="44.7109375" style="1" customWidth="1"/>
    <col min="12801" max="12801" width="24.28515625" style="1" customWidth="1"/>
    <col min="12802" max="12802" width="15.28515625" style="1" customWidth="1"/>
    <col min="12803" max="12804" width="22.85546875" style="1" customWidth="1"/>
    <col min="12805" max="12806" width="19.85546875" style="1" customWidth="1"/>
    <col min="12807" max="12807" width="16.42578125" style="1" bestFit="1" customWidth="1"/>
    <col min="12808" max="12808" width="21.28515625" style="1" customWidth="1"/>
    <col min="12809" max="12809" width="10.5703125" style="1" bestFit="1" customWidth="1"/>
    <col min="12810" max="13055" width="9.140625" style="1"/>
    <col min="13056" max="13056" width="44.7109375" style="1" customWidth="1"/>
    <col min="13057" max="13057" width="24.28515625" style="1" customWidth="1"/>
    <col min="13058" max="13058" width="15.28515625" style="1" customWidth="1"/>
    <col min="13059" max="13060" width="22.85546875" style="1" customWidth="1"/>
    <col min="13061" max="13062" width="19.85546875" style="1" customWidth="1"/>
    <col min="13063" max="13063" width="16.42578125" style="1" bestFit="1" customWidth="1"/>
    <col min="13064" max="13064" width="21.28515625" style="1" customWidth="1"/>
    <col min="13065" max="13065" width="10.5703125" style="1" bestFit="1" customWidth="1"/>
    <col min="13066" max="13311" width="9.140625" style="1"/>
    <col min="13312" max="13312" width="44.7109375" style="1" customWidth="1"/>
    <col min="13313" max="13313" width="24.28515625" style="1" customWidth="1"/>
    <col min="13314" max="13314" width="15.28515625" style="1" customWidth="1"/>
    <col min="13315" max="13316" width="22.85546875" style="1" customWidth="1"/>
    <col min="13317" max="13318" width="19.85546875" style="1" customWidth="1"/>
    <col min="13319" max="13319" width="16.42578125" style="1" bestFit="1" customWidth="1"/>
    <col min="13320" max="13320" width="21.28515625" style="1" customWidth="1"/>
    <col min="13321" max="13321" width="10.5703125" style="1" bestFit="1" customWidth="1"/>
    <col min="13322" max="13567" width="9.140625" style="1"/>
    <col min="13568" max="13568" width="44.7109375" style="1" customWidth="1"/>
    <col min="13569" max="13569" width="24.28515625" style="1" customWidth="1"/>
    <col min="13570" max="13570" width="15.28515625" style="1" customWidth="1"/>
    <col min="13571" max="13572" width="22.85546875" style="1" customWidth="1"/>
    <col min="13573" max="13574" width="19.85546875" style="1" customWidth="1"/>
    <col min="13575" max="13575" width="16.42578125" style="1" bestFit="1" customWidth="1"/>
    <col min="13576" max="13576" width="21.28515625" style="1" customWidth="1"/>
    <col min="13577" max="13577" width="10.5703125" style="1" bestFit="1" customWidth="1"/>
    <col min="13578" max="13823" width="9.140625" style="1"/>
    <col min="13824" max="13824" width="44.7109375" style="1" customWidth="1"/>
    <col min="13825" max="13825" width="24.28515625" style="1" customWidth="1"/>
    <col min="13826" max="13826" width="15.28515625" style="1" customWidth="1"/>
    <col min="13827" max="13828" width="22.85546875" style="1" customWidth="1"/>
    <col min="13829" max="13830" width="19.85546875" style="1" customWidth="1"/>
    <col min="13831" max="13831" width="16.42578125" style="1" bestFit="1" customWidth="1"/>
    <col min="13832" max="13832" width="21.28515625" style="1" customWidth="1"/>
    <col min="13833" max="13833" width="10.5703125" style="1" bestFit="1" customWidth="1"/>
    <col min="13834" max="14079" width="9.140625" style="1"/>
    <col min="14080" max="14080" width="44.7109375" style="1" customWidth="1"/>
    <col min="14081" max="14081" width="24.28515625" style="1" customWidth="1"/>
    <col min="14082" max="14082" width="15.28515625" style="1" customWidth="1"/>
    <col min="14083" max="14084" width="22.85546875" style="1" customWidth="1"/>
    <col min="14085" max="14086" width="19.85546875" style="1" customWidth="1"/>
    <col min="14087" max="14087" width="16.42578125" style="1" bestFit="1" customWidth="1"/>
    <col min="14088" max="14088" width="21.28515625" style="1" customWidth="1"/>
    <col min="14089" max="14089" width="10.5703125" style="1" bestFit="1" customWidth="1"/>
    <col min="14090" max="14335" width="9.140625" style="1"/>
    <col min="14336" max="14336" width="44.7109375" style="1" customWidth="1"/>
    <col min="14337" max="14337" width="24.28515625" style="1" customWidth="1"/>
    <col min="14338" max="14338" width="15.28515625" style="1" customWidth="1"/>
    <col min="14339" max="14340" width="22.85546875" style="1" customWidth="1"/>
    <col min="14341" max="14342" width="19.85546875" style="1" customWidth="1"/>
    <col min="14343" max="14343" width="16.42578125" style="1" bestFit="1" customWidth="1"/>
    <col min="14344" max="14344" width="21.28515625" style="1" customWidth="1"/>
    <col min="14345" max="14345" width="10.5703125" style="1" bestFit="1" customWidth="1"/>
    <col min="14346" max="14591" width="9.140625" style="1"/>
    <col min="14592" max="14592" width="44.7109375" style="1" customWidth="1"/>
    <col min="14593" max="14593" width="24.28515625" style="1" customWidth="1"/>
    <col min="14594" max="14594" width="15.28515625" style="1" customWidth="1"/>
    <col min="14595" max="14596" width="22.85546875" style="1" customWidth="1"/>
    <col min="14597" max="14598" width="19.85546875" style="1" customWidth="1"/>
    <col min="14599" max="14599" width="16.42578125" style="1" bestFit="1" customWidth="1"/>
    <col min="14600" max="14600" width="21.28515625" style="1" customWidth="1"/>
    <col min="14601" max="14601" width="10.5703125" style="1" bestFit="1" customWidth="1"/>
    <col min="14602" max="14847" width="9.140625" style="1"/>
    <col min="14848" max="14848" width="44.7109375" style="1" customWidth="1"/>
    <col min="14849" max="14849" width="24.28515625" style="1" customWidth="1"/>
    <col min="14850" max="14850" width="15.28515625" style="1" customWidth="1"/>
    <col min="14851" max="14852" width="22.85546875" style="1" customWidth="1"/>
    <col min="14853" max="14854" width="19.85546875" style="1" customWidth="1"/>
    <col min="14855" max="14855" width="16.42578125" style="1" bestFit="1" customWidth="1"/>
    <col min="14856" max="14856" width="21.28515625" style="1" customWidth="1"/>
    <col min="14857" max="14857" width="10.5703125" style="1" bestFit="1" customWidth="1"/>
    <col min="14858" max="15103" width="9.140625" style="1"/>
    <col min="15104" max="15104" width="44.7109375" style="1" customWidth="1"/>
    <col min="15105" max="15105" width="24.28515625" style="1" customWidth="1"/>
    <col min="15106" max="15106" width="15.28515625" style="1" customWidth="1"/>
    <col min="15107" max="15108" width="22.85546875" style="1" customWidth="1"/>
    <col min="15109" max="15110" width="19.85546875" style="1" customWidth="1"/>
    <col min="15111" max="15111" width="16.42578125" style="1" bestFit="1" customWidth="1"/>
    <col min="15112" max="15112" width="21.28515625" style="1" customWidth="1"/>
    <col min="15113" max="15113" width="10.5703125" style="1" bestFit="1" customWidth="1"/>
    <col min="15114" max="15359" width="9.140625" style="1"/>
    <col min="15360" max="15360" width="44.7109375" style="1" customWidth="1"/>
    <col min="15361" max="15361" width="24.28515625" style="1" customWidth="1"/>
    <col min="15362" max="15362" width="15.28515625" style="1" customWidth="1"/>
    <col min="15363" max="15364" width="22.85546875" style="1" customWidth="1"/>
    <col min="15365" max="15366" width="19.85546875" style="1" customWidth="1"/>
    <col min="15367" max="15367" width="16.42578125" style="1" bestFit="1" customWidth="1"/>
    <col min="15368" max="15368" width="21.28515625" style="1" customWidth="1"/>
    <col min="15369" max="15369" width="10.5703125" style="1" bestFit="1" customWidth="1"/>
    <col min="15370" max="15615" width="9.140625" style="1"/>
    <col min="15616" max="15616" width="44.7109375" style="1" customWidth="1"/>
    <col min="15617" max="15617" width="24.28515625" style="1" customWidth="1"/>
    <col min="15618" max="15618" width="15.28515625" style="1" customWidth="1"/>
    <col min="15619" max="15620" width="22.85546875" style="1" customWidth="1"/>
    <col min="15621" max="15622" width="19.85546875" style="1" customWidth="1"/>
    <col min="15623" max="15623" width="16.42578125" style="1" bestFit="1" customWidth="1"/>
    <col min="15624" max="15624" width="21.28515625" style="1" customWidth="1"/>
    <col min="15625" max="15625" width="10.5703125" style="1" bestFit="1" customWidth="1"/>
    <col min="15626" max="15871" width="9.140625" style="1"/>
    <col min="15872" max="15872" width="44.7109375" style="1" customWidth="1"/>
    <col min="15873" max="15873" width="24.28515625" style="1" customWidth="1"/>
    <col min="15874" max="15874" width="15.28515625" style="1" customWidth="1"/>
    <col min="15875" max="15876" width="22.85546875" style="1" customWidth="1"/>
    <col min="15877" max="15878" width="19.85546875" style="1" customWidth="1"/>
    <col min="15879" max="15879" width="16.42578125" style="1" bestFit="1" customWidth="1"/>
    <col min="15880" max="15880" width="21.28515625" style="1" customWidth="1"/>
    <col min="15881" max="15881" width="10.5703125" style="1" bestFit="1" customWidth="1"/>
    <col min="15882" max="16127" width="9.140625" style="1"/>
    <col min="16128" max="16128" width="44.7109375" style="1" customWidth="1"/>
    <col min="16129" max="16129" width="24.28515625" style="1" customWidth="1"/>
    <col min="16130" max="16130" width="15.28515625" style="1" customWidth="1"/>
    <col min="16131" max="16132" width="22.85546875" style="1" customWidth="1"/>
    <col min="16133" max="16134" width="19.85546875" style="1" customWidth="1"/>
    <col min="16135" max="16135" width="16.42578125" style="1" bestFit="1" customWidth="1"/>
    <col min="16136" max="16136" width="21.28515625" style="1" customWidth="1"/>
    <col min="16137" max="16137" width="10.5703125" style="1" bestFit="1" customWidth="1"/>
    <col min="16138" max="16384" width="9.140625" style="1"/>
  </cols>
  <sheetData>
    <row r="1" spans="1:10" ht="36" customHeight="1" thickBot="1" x14ac:dyDescent="0.3">
      <c r="A1" s="60" t="s">
        <v>98</v>
      </c>
      <c r="B1" s="26"/>
      <c r="C1" s="26"/>
      <c r="D1" s="27"/>
      <c r="E1" s="26"/>
      <c r="F1" s="26"/>
      <c r="G1" s="26"/>
      <c r="H1" s="28"/>
      <c r="J1" s="27" t="s">
        <v>97</v>
      </c>
    </row>
    <row r="2" spans="1:10" s="2" customFormat="1" ht="26.25" thickBot="1" x14ac:dyDescent="0.3">
      <c r="A2" s="29" t="s">
        <v>36</v>
      </c>
      <c r="B2" s="30" t="s">
        <v>16</v>
      </c>
      <c r="C2" s="30" t="s">
        <v>15</v>
      </c>
      <c r="D2" s="31" t="s">
        <v>18</v>
      </c>
      <c r="E2" s="30" t="s">
        <v>99</v>
      </c>
      <c r="F2" s="30" t="s">
        <v>21</v>
      </c>
      <c r="G2" s="30" t="s">
        <v>22</v>
      </c>
      <c r="H2" s="32" t="s">
        <v>20</v>
      </c>
      <c r="J2" s="31" t="s">
        <v>18</v>
      </c>
    </row>
    <row r="3" spans="1:10" ht="13.5" hidden="1" thickBot="1" x14ac:dyDescent="0.3">
      <c r="A3" s="33"/>
      <c r="B3" s="34"/>
      <c r="C3" s="35"/>
      <c r="D3" s="35"/>
      <c r="E3" s="36"/>
      <c r="F3" s="37"/>
      <c r="G3" s="36"/>
      <c r="H3" s="38"/>
      <c r="J3" s="35"/>
    </row>
    <row r="4" spans="1:10" s="39" customFormat="1" ht="15.75" x14ac:dyDescent="0.25">
      <c r="A4" s="40" t="s">
        <v>25</v>
      </c>
      <c r="B4" s="41"/>
      <c r="C4" s="41"/>
      <c r="D4" s="41"/>
      <c r="E4" s="41"/>
      <c r="F4" s="42"/>
      <c r="G4" s="42"/>
      <c r="H4" s="43"/>
      <c r="J4" s="41"/>
    </row>
    <row r="5" spans="1:10" x14ac:dyDescent="0.25">
      <c r="A5" s="52" t="s">
        <v>90</v>
      </c>
      <c r="B5" s="53"/>
      <c r="C5" s="54"/>
      <c r="D5" s="55"/>
      <c r="E5" s="56"/>
      <c r="F5" s="57"/>
      <c r="G5" s="56"/>
      <c r="H5" s="58"/>
      <c r="J5" s="167">
        <f>SUM(F6:F9)</f>
        <v>189600</v>
      </c>
    </row>
    <row r="6" spans="1:10" ht="25.5" x14ac:dyDescent="0.25">
      <c r="A6" s="15" t="s">
        <v>72</v>
      </c>
      <c r="B6" s="14" t="s">
        <v>17</v>
      </c>
      <c r="C6" s="16">
        <v>1</v>
      </c>
      <c r="D6" s="20">
        <f>ODD(J6/100)*100</f>
        <v>7500</v>
      </c>
      <c r="E6" s="14">
        <v>12</v>
      </c>
      <c r="F6" s="10">
        <f>C6*D6*E6</f>
        <v>90000</v>
      </c>
      <c r="G6" s="18">
        <v>0.22</v>
      </c>
      <c r="H6" s="19">
        <f>F6+(F6*G6)</f>
        <v>109800</v>
      </c>
      <c r="J6" s="165">
        <v>7388.89</v>
      </c>
    </row>
    <row r="7" spans="1:10" ht="25.5" x14ac:dyDescent="0.25">
      <c r="A7" s="15" t="s">
        <v>1</v>
      </c>
      <c r="B7" s="14" t="s">
        <v>17</v>
      </c>
      <c r="C7" s="16">
        <v>1</v>
      </c>
      <c r="D7" s="20">
        <f>ODD(J7/100)*100</f>
        <v>2900</v>
      </c>
      <c r="E7" s="14">
        <v>12</v>
      </c>
      <c r="F7" s="10">
        <f t="shared" ref="F7:F9" si="0">C7*D7*E7</f>
        <v>34800</v>
      </c>
      <c r="G7" s="18">
        <v>0.22</v>
      </c>
      <c r="H7" s="19">
        <f t="shared" ref="H7:H9" si="1">F7+(F7*G7)</f>
        <v>42456</v>
      </c>
      <c r="J7" s="165">
        <v>2804</v>
      </c>
    </row>
    <row r="8" spans="1:10" ht="25.5" x14ac:dyDescent="0.25">
      <c r="A8" s="15" t="s">
        <v>2</v>
      </c>
      <c r="B8" s="14" t="s">
        <v>17</v>
      </c>
      <c r="C8" s="16">
        <v>1</v>
      </c>
      <c r="D8" s="20">
        <f>ODD(J8/100)*100</f>
        <v>3700</v>
      </c>
      <c r="E8" s="14">
        <v>12</v>
      </c>
      <c r="F8" s="10">
        <f t="shared" si="0"/>
        <v>44400</v>
      </c>
      <c r="G8" s="18">
        <v>0.22</v>
      </c>
      <c r="H8" s="19">
        <f t="shared" si="1"/>
        <v>54168</v>
      </c>
      <c r="J8" s="165">
        <v>3614.18</v>
      </c>
    </row>
    <row r="9" spans="1:10" ht="25.5" x14ac:dyDescent="0.25">
      <c r="A9" s="15" t="s">
        <v>3</v>
      </c>
      <c r="B9" s="14" t="s">
        <v>17</v>
      </c>
      <c r="C9" s="16">
        <v>1</v>
      </c>
      <c r="D9" s="20">
        <f>ODD(J9/100)*100</f>
        <v>1700</v>
      </c>
      <c r="E9" s="14">
        <v>12</v>
      </c>
      <c r="F9" s="10">
        <f t="shared" si="0"/>
        <v>20400</v>
      </c>
      <c r="G9" s="18">
        <v>0.22</v>
      </c>
      <c r="H9" s="19">
        <f t="shared" si="1"/>
        <v>24888</v>
      </c>
      <c r="J9" s="165">
        <v>1665.06</v>
      </c>
    </row>
    <row r="10" spans="1:10" x14ac:dyDescent="0.25">
      <c r="A10" s="52" t="s">
        <v>91</v>
      </c>
      <c r="B10" s="53"/>
      <c r="C10" s="54"/>
      <c r="D10" s="55"/>
      <c r="E10" s="56"/>
      <c r="F10" s="57"/>
      <c r="G10" s="56"/>
      <c r="H10" s="58"/>
      <c r="J10" s="167">
        <f>SUM(F11:F16)</f>
        <v>37440</v>
      </c>
    </row>
    <row r="11" spans="1:10" ht="38.25" x14ac:dyDescent="0.25">
      <c r="A11" s="15" t="s">
        <v>5</v>
      </c>
      <c r="B11" s="14" t="s">
        <v>17</v>
      </c>
      <c r="C11" s="16">
        <v>1</v>
      </c>
      <c r="D11" s="20">
        <f t="shared" ref="D11:D16" si="2">ODD(J11/10)*10</f>
        <v>790</v>
      </c>
      <c r="E11" s="14">
        <v>12</v>
      </c>
      <c r="F11" s="10">
        <f>C11*D11*E11</f>
        <v>9480</v>
      </c>
      <c r="G11" s="18">
        <v>0.22</v>
      </c>
      <c r="H11" s="19">
        <f>F11+(F11*G11)</f>
        <v>11565.6</v>
      </c>
      <c r="J11" s="165">
        <v>780</v>
      </c>
    </row>
    <row r="12" spans="1:10" ht="38.25" x14ac:dyDescent="0.25">
      <c r="A12" s="15" t="s">
        <v>6</v>
      </c>
      <c r="B12" s="14" t="s">
        <v>17</v>
      </c>
      <c r="C12" s="16">
        <v>1</v>
      </c>
      <c r="D12" s="20">
        <f t="shared" si="2"/>
        <v>390</v>
      </c>
      <c r="E12" s="14">
        <v>12</v>
      </c>
      <c r="F12" s="10">
        <f t="shared" ref="F12" si="3">C12*D12*E12</f>
        <v>4680</v>
      </c>
      <c r="G12" s="18">
        <v>0.22</v>
      </c>
      <c r="H12" s="19">
        <f t="shared" ref="H12" si="4">F12+(F12*G12)</f>
        <v>5709.6</v>
      </c>
      <c r="J12" s="166">
        <v>390</v>
      </c>
    </row>
    <row r="13" spans="1:10" ht="38.25" x14ac:dyDescent="0.25">
      <c r="A13" s="15" t="s">
        <v>7</v>
      </c>
      <c r="B13" s="14" t="s">
        <v>17</v>
      </c>
      <c r="C13" s="16">
        <v>1</v>
      </c>
      <c r="D13" s="20">
        <f t="shared" si="2"/>
        <v>390</v>
      </c>
      <c r="E13" s="14">
        <v>12</v>
      </c>
      <c r="F13" s="10">
        <f>C13*D13*E13</f>
        <v>4680</v>
      </c>
      <c r="G13" s="18">
        <v>0.22</v>
      </c>
      <c r="H13" s="19">
        <f>F13+(F13*G13)</f>
        <v>5709.6</v>
      </c>
      <c r="J13" s="165">
        <v>390</v>
      </c>
    </row>
    <row r="14" spans="1:10" ht="38.25" x14ac:dyDescent="0.25">
      <c r="A14" s="15" t="s">
        <v>8</v>
      </c>
      <c r="B14" s="14" t="s">
        <v>17</v>
      </c>
      <c r="C14" s="16">
        <v>1</v>
      </c>
      <c r="D14" s="20">
        <f t="shared" si="2"/>
        <v>450</v>
      </c>
      <c r="E14" s="14">
        <v>12</v>
      </c>
      <c r="F14" s="10">
        <f t="shared" ref="F14:F16" si="5">C14*D14*E14</f>
        <v>5400</v>
      </c>
      <c r="G14" s="18">
        <v>0.22</v>
      </c>
      <c r="H14" s="19">
        <f t="shared" ref="H14:H16" si="6">F14+(F14*G14)</f>
        <v>6588</v>
      </c>
      <c r="J14" s="165">
        <v>442.5</v>
      </c>
    </row>
    <row r="15" spans="1:10" ht="38.25" x14ac:dyDescent="0.25">
      <c r="A15" s="15" t="s">
        <v>9</v>
      </c>
      <c r="B15" s="14" t="s">
        <v>17</v>
      </c>
      <c r="C15" s="16">
        <v>1</v>
      </c>
      <c r="D15" s="20">
        <f t="shared" si="2"/>
        <v>310</v>
      </c>
      <c r="E15" s="14">
        <v>12</v>
      </c>
      <c r="F15" s="10">
        <f t="shared" si="5"/>
        <v>3720</v>
      </c>
      <c r="G15" s="18">
        <v>0.22</v>
      </c>
      <c r="H15" s="19">
        <f t="shared" si="6"/>
        <v>4538.3999999999996</v>
      </c>
      <c r="J15" s="165">
        <v>305.63</v>
      </c>
    </row>
    <row r="16" spans="1:10" ht="38.25" x14ac:dyDescent="0.25">
      <c r="A16" s="15" t="s">
        <v>10</v>
      </c>
      <c r="B16" s="14" t="s">
        <v>17</v>
      </c>
      <c r="C16" s="16">
        <v>1</v>
      </c>
      <c r="D16" s="20">
        <f t="shared" si="2"/>
        <v>790</v>
      </c>
      <c r="E16" s="14">
        <v>12</v>
      </c>
      <c r="F16" s="10">
        <f t="shared" si="5"/>
        <v>9480</v>
      </c>
      <c r="G16" s="18">
        <v>0.22</v>
      </c>
      <c r="H16" s="19">
        <f t="shared" si="6"/>
        <v>11565.6</v>
      </c>
      <c r="J16" s="165">
        <v>780</v>
      </c>
    </row>
    <row r="17" spans="1:11" x14ac:dyDescent="0.25">
      <c r="A17" s="52" t="s">
        <v>116</v>
      </c>
      <c r="B17" s="53"/>
      <c r="C17" s="54"/>
      <c r="D17" s="55"/>
      <c r="E17" s="56"/>
      <c r="F17" s="57"/>
      <c r="G17" s="56"/>
      <c r="H17" s="58"/>
      <c r="J17" s="167">
        <f>SUM(F18:F19)</f>
        <v>24000</v>
      </c>
    </row>
    <row r="18" spans="1:11" ht="38.25" x14ac:dyDescent="0.25">
      <c r="A18" s="15" t="s">
        <v>12</v>
      </c>
      <c r="B18" s="14" t="s">
        <v>17</v>
      </c>
      <c r="C18" s="16">
        <v>1</v>
      </c>
      <c r="D18" s="20">
        <f>ODD(J18/100)*100</f>
        <v>1300</v>
      </c>
      <c r="E18" s="14">
        <v>12</v>
      </c>
      <c r="F18" s="10">
        <f>C18*D18*E18</f>
        <v>15600</v>
      </c>
      <c r="G18" s="18">
        <v>0.22</v>
      </c>
      <c r="H18" s="19">
        <f>F18+(F18*G18)</f>
        <v>19032</v>
      </c>
      <c r="J18" s="165">
        <v>1277.77</v>
      </c>
    </row>
    <row r="19" spans="1:11" ht="38.25" x14ac:dyDescent="0.25">
      <c r="A19" s="15" t="s">
        <v>13</v>
      </c>
      <c r="B19" s="14" t="s">
        <v>17</v>
      </c>
      <c r="C19" s="16">
        <v>1</v>
      </c>
      <c r="D19" s="20">
        <f>ODD(J19/100)*100</f>
        <v>700</v>
      </c>
      <c r="E19" s="14">
        <v>12</v>
      </c>
      <c r="F19" s="10">
        <f t="shared" ref="F19" si="7">C19*D19*E19</f>
        <v>8400</v>
      </c>
      <c r="G19" s="18">
        <v>0.22</v>
      </c>
      <c r="H19" s="19">
        <f t="shared" ref="H19" si="8">F19+(F19*G19)</f>
        <v>10248</v>
      </c>
      <c r="J19" s="165">
        <v>684.94</v>
      </c>
    </row>
    <row r="20" spans="1:11" ht="25.5" customHeight="1" thickBot="1" x14ac:dyDescent="0.3">
      <c r="A20" s="22"/>
      <c r="B20" s="23"/>
      <c r="C20" s="23"/>
      <c r="D20" s="23"/>
      <c r="E20" s="59" t="s">
        <v>89</v>
      </c>
      <c r="F20" s="24">
        <f>SUM(F5:F19)</f>
        <v>251040</v>
      </c>
      <c r="G20" s="24"/>
      <c r="H20" s="25">
        <f>SUM(H5:H19)</f>
        <v>306268.79999999999</v>
      </c>
      <c r="J20" s="23"/>
      <c r="K20" s="6"/>
    </row>
    <row r="21" spans="1:11" ht="13.5" hidden="1" thickBot="1" x14ac:dyDescent="0.3">
      <c r="A21" s="8"/>
      <c r="B21" s="9"/>
      <c r="C21" s="10"/>
      <c r="D21" s="10"/>
      <c r="E21" s="11"/>
      <c r="F21" s="12"/>
      <c r="G21" s="11"/>
      <c r="H21" s="13"/>
      <c r="J21" s="10"/>
    </row>
    <row r="22" spans="1:11" s="39" customFormat="1" ht="15.75" x14ac:dyDescent="0.25">
      <c r="A22" s="40" t="s">
        <v>23</v>
      </c>
      <c r="B22" s="41"/>
      <c r="C22" s="41"/>
      <c r="D22" s="41"/>
      <c r="E22" s="41"/>
      <c r="F22" s="42"/>
      <c r="G22" s="42"/>
      <c r="H22" s="43"/>
      <c r="J22" s="167">
        <f>F23</f>
        <v>139200</v>
      </c>
    </row>
    <row r="23" spans="1:11" ht="25.5" x14ac:dyDescent="0.25">
      <c r="A23" s="15" t="s">
        <v>24</v>
      </c>
      <c r="B23" s="14" t="s">
        <v>17</v>
      </c>
      <c r="C23" s="16">
        <v>1</v>
      </c>
      <c r="D23" s="20">
        <f>ODD(J23/100)*100*4</f>
        <v>11600</v>
      </c>
      <c r="E23" s="14">
        <v>12</v>
      </c>
      <c r="F23" s="10">
        <f>C23*D23*E23</f>
        <v>139200</v>
      </c>
      <c r="G23" s="18">
        <v>0.22</v>
      </c>
      <c r="H23" s="19">
        <f>F23+(F23*G23)</f>
        <v>169824</v>
      </c>
      <c r="J23" s="165">
        <v>2889.27</v>
      </c>
    </row>
    <row r="24" spans="1:11" ht="25.5" customHeight="1" thickBot="1" x14ac:dyDescent="0.3">
      <c r="A24" s="22"/>
      <c r="B24" s="23"/>
      <c r="C24" s="23"/>
      <c r="D24" s="23"/>
      <c r="E24" s="59" t="s">
        <v>92</v>
      </c>
      <c r="F24" s="24">
        <f>SUM(F23:F23)</f>
        <v>139200</v>
      </c>
      <c r="G24" s="24"/>
      <c r="H24" s="25">
        <f>SUM(H23:H23)</f>
        <v>169824</v>
      </c>
      <c r="J24" s="23"/>
    </row>
    <row r="25" spans="1:11" s="39" customFormat="1" ht="15.75" x14ac:dyDescent="0.25">
      <c r="A25" s="40" t="s">
        <v>73</v>
      </c>
      <c r="B25" s="41"/>
      <c r="C25" s="41"/>
      <c r="D25" s="41"/>
      <c r="E25" s="41"/>
      <c r="F25" s="42"/>
      <c r="G25" s="42"/>
      <c r="H25" s="43"/>
      <c r="J25" s="41"/>
    </row>
    <row r="26" spans="1:11" x14ac:dyDescent="0.25">
      <c r="A26" s="52" t="s">
        <v>63</v>
      </c>
      <c r="B26" s="53"/>
      <c r="C26" s="54"/>
      <c r="D26" s="55"/>
      <c r="E26" s="56"/>
      <c r="F26" s="57"/>
      <c r="G26" s="56"/>
      <c r="H26" s="58"/>
      <c r="J26" s="167">
        <f>SUM(F27:F30)</f>
        <v>310800</v>
      </c>
    </row>
    <row r="27" spans="1:11" ht="25.5" x14ac:dyDescent="0.25">
      <c r="A27" s="15" t="s">
        <v>59</v>
      </c>
      <c r="B27" s="14" t="s">
        <v>17</v>
      </c>
      <c r="C27" s="16">
        <v>1</v>
      </c>
      <c r="D27" s="17">
        <v>5200</v>
      </c>
      <c r="E27" s="14">
        <v>12</v>
      </c>
      <c r="F27" s="10">
        <f>C27*D27*E27</f>
        <v>62400</v>
      </c>
      <c r="G27" s="18">
        <v>0.22</v>
      </c>
      <c r="H27" s="19">
        <f>F27+(F27*G27)</f>
        <v>76128</v>
      </c>
      <c r="J27" s="165">
        <v>5200</v>
      </c>
    </row>
    <row r="28" spans="1:11" ht="25.5" x14ac:dyDescent="0.25">
      <c r="A28" s="15" t="s">
        <v>125</v>
      </c>
      <c r="B28" s="14" t="s">
        <v>17</v>
      </c>
      <c r="C28" s="16">
        <v>1</v>
      </c>
      <c r="D28" s="17">
        <v>4800</v>
      </c>
      <c r="E28" s="14">
        <v>12</v>
      </c>
      <c r="F28" s="10">
        <f t="shared" ref="F28:F30" si="9">C28*D28*E28</f>
        <v>57600</v>
      </c>
      <c r="G28" s="18">
        <v>0.22</v>
      </c>
      <c r="H28" s="19">
        <f t="shared" ref="H28:H30" si="10">F28+(F28*G28)</f>
        <v>70272</v>
      </c>
      <c r="J28" s="165">
        <v>4800</v>
      </c>
    </row>
    <row r="29" spans="1:11" ht="25.5" x14ac:dyDescent="0.25">
      <c r="A29" s="15" t="s">
        <v>126</v>
      </c>
      <c r="B29" s="14" t="s">
        <v>17</v>
      </c>
      <c r="C29" s="16">
        <v>1</v>
      </c>
      <c r="D29" s="17">
        <v>4800</v>
      </c>
      <c r="E29" s="14">
        <v>12</v>
      </c>
      <c r="F29" s="10">
        <f t="shared" si="9"/>
        <v>57600</v>
      </c>
      <c r="G29" s="18">
        <v>0.22</v>
      </c>
      <c r="H29" s="19">
        <f t="shared" si="10"/>
        <v>70272</v>
      </c>
      <c r="J29" s="165">
        <v>4800</v>
      </c>
    </row>
    <row r="30" spans="1:11" ht="25.5" x14ac:dyDescent="0.25">
      <c r="A30" s="209" t="s">
        <v>62</v>
      </c>
      <c r="B30" s="210" t="s">
        <v>17</v>
      </c>
      <c r="C30" s="211">
        <v>3</v>
      </c>
      <c r="D30" s="212">
        <v>3700</v>
      </c>
      <c r="E30" s="210">
        <v>12</v>
      </c>
      <c r="F30" s="213">
        <f t="shared" si="9"/>
        <v>133200</v>
      </c>
      <c r="G30" s="214">
        <v>0.22</v>
      </c>
      <c r="H30" s="215">
        <f t="shared" si="10"/>
        <v>162504</v>
      </c>
      <c r="J30" s="165">
        <v>3700</v>
      </c>
    </row>
    <row r="31" spans="1:11" x14ac:dyDescent="0.25">
      <c r="A31" s="52" t="s">
        <v>82</v>
      </c>
      <c r="B31" s="53"/>
      <c r="C31" s="54"/>
      <c r="D31" s="55"/>
      <c r="E31" s="56"/>
      <c r="F31" s="57"/>
      <c r="G31" s="56"/>
      <c r="H31" s="58"/>
      <c r="J31" s="167">
        <f>SUM(F32:F33)</f>
        <v>421200</v>
      </c>
    </row>
    <row r="32" spans="1:11" ht="38.25" x14ac:dyDescent="0.25">
      <c r="A32" s="15" t="s">
        <v>75</v>
      </c>
      <c r="B32" s="14" t="s">
        <v>74</v>
      </c>
      <c r="C32" s="16">
        <v>1</v>
      </c>
      <c r="D32" s="20">
        <f>ODD(J32/100)*100</f>
        <v>19100</v>
      </c>
      <c r="E32" s="14">
        <v>12</v>
      </c>
      <c r="F32" s="10">
        <f t="shared" ref="F32" si="11">C32*D32*E32</f>
        <v>229200</v>
      </c>
      <c r="G32" s="18">
        <v>0.22</v>
      </c>
      <c r="H32" s="19">
        <f t="shared" ref="H32" si="12">F32+(F32*G32)</f>
        <v>279624</v>
      </c>
      <c r="J32" s="20">
        <f>'Appalto - Stima SLA'!D6</f>
        <v>19061.75</v>
      </c>
    </row>
    <row r="33" spans="1:28" ht="38.25" x14ac:dyDescent="0.25">
      <c r="A33" s="15" t="s">
        <v>118</v>
      </c>
      <c r="B33" s="14" t="s">
        <v>74</v>
      </c>
      <c r="C33" s="16">
        <v>1</v>
      </c>
      <c r="D33" s="20">
        <v>16000</v>
      </c>
      <c r="E33" s="14">
        <v>12</v>
      </c>
      <c r="F33" s="10">
        <f>C33*D33*E33</f>
        <v>192000</v>
      </c>
      <c r="G33" s="18">
        <v>0.22</v>
      </c>
      <c r="H33" s="19">
        <f>F33+(F33*G33)</f>
        <v>234240</v>
      </c>
      <c r="J33" s="17">
        <f>'Appalto - Stima SLA'!E7/12</f>
        <v>13339.583333333334</v>
      </c>
    </row>
    <row r="34" spans="1:28" x14ac:dyDescent="0.25">
      <c r="A34" s="52" t="s">
        <v>46</v>
      </c>
      <c r="B34" s="53"/>
      <c r="C34" s="54"/>
      <c r="D34" s="55"/>
      <c r="E34" s="56"/>
      <c r="F34" s="57"/>
      <c r="G34" s="56"/>
      <c r="H34" s="58"/>
      <c r="J34" s="167">
        <f>SUM(F35)</f>
        <v>512400</v>
      </c>
    </row>
    <row r="35" spans="1:28" ht="51" x14ac:dyDescent="0.25">
      <c r="A35" s="15" t="s">
        <v>76</v>
      </c>
      <c r="B35" s="14" t="s">
        <v>74</v>
      </c>
      <c r="C35" s="16">
        <v>1</v>
      </c>
      <c r="D35" s="20">
        <f>ODD(J35/100)*100</f>
        <v>42700</v>
      </c>
      <c r="E35" s="14">
        <v>12</v>
      </c>
      <c r="F35" s="10">
        <f t="shared" ref="F35" si="13">C35*D35*E35</f>
        <v>512400</v>
      </c>
      <c r="G35" s="18">
        <v>0.22</v>
      </c>
      <c r="H35" s="19">
        <f t="shared" ref="H35" si="14">F35+(F35*G35)</f>
        <v>625128</v>
      </c>
      <c r="J35" s="20">
        <f>'Appalto - Stima SLA'!D12</f>
        <v>42503</v>
      </c>
    </row>
    <row r="36" spans="1:28" x14ac:dyDescent="0.25">
      <c r="A36" s="52" t="s">
        <v>53</v>
      </c>
      <c r="B36" s="53"/>
      <c r="C36" s="54"/>
      <c r="D36" s="55"/>
      <c r="E36" s="56"/>
      <c r="F36" s="57"/>
      <c r="G36" s="56"/>
      <c r="H36" s="58"/>
      <c r="J36" s="167">
        <f>SUM(F37)</f>
        <v>63600</v>
      </c>
    </row>
    <row r="37" spans="1:28" ht="51" x14ac:dyDescent="0.25">
      <c r="A37" s="15" t="s">
        <v>77</v>
      </c>
      <c r="B37" s="14" t="s">
        <v>74</v>
      </c>
      <c r="C37" s="16">
        <v>1</v>
      </c>
      <c r="D37" s="20">
        <f>ODD(J37/100)*100</f>
        <v>5300</v>
      </c>
      <c r="E37" s="14">
        <v>12</v>
      </c>
      <c r="F37" s="10">
        <f t="shared" ref="F37" si="15">C37*D37*E37</f>
        <v>63600</v>
      </c>
      <c r="G37" s="18">
        <v>0.22</v>
      </c>
      <c r="H37" s="19">
        <f t="shared" ref="H37" si="16">F37+(F37*G37)</f>
        <v>77592</v>
      </c>
      <c r="J37" s="20">
        <f>'Appalto - Stima SLA'!D16</f>
        <v>5220.25</v>
      </c>
    </row>
    <row r="38" spans="1:28" x14ac:dyDescent="0.25">
      <c r="A38" s="52" t="s">
        <v>78</v>
      </c>
      <c r="B38" s="53"/>
      <c r="C38" s="54"/>
      <c r="D38" s="55"/>
      <c r="E38" s="56"/>
      <c r="F38" s="57"/>
      <c r="G38" s="56"/>
      <c r="H38" s="58"/>
      <c r="J38" s="167">
        <f>SUM(F39)</f>
        <v>96000</v>
      </c>
    </row>
    <row r="39" spans="1:28" ht="38.25" x14ac:dyDescent="0.25">
      <c r="A39" s="15" t="s">
        <v>75</v>
      </c>
      <c r="B39" s="14" t="s">
        <v>74</v>
      </c>
      <c r="C39" s="16">
        <v>1</v>
      </c>
      <c r="D39" s="20">
        <f>J39</f>
        <v>8000</v>
      </c>
      <c r="E39" s="14">
        <v>12</v>
      </c>
      <c r="F39" s="10">
        <f t="shared" ref="F39" si="17">C39*D39*E39</f>
        <v>96000</v>
      </c>
      <c r="G39" s="18">
        <v>0.22</v>
      </c>
      <c r="H39" s="19">
        <f t="shared" ref="H39" si="18">F39+(F39*G39)</f>
        <v>117120</v>
      </c>
      <c r="J39" s="20">
        <f>'Appalto - Stima SLA'!D20</f>
        <v>8000</v>
      </c>
    </row>
    <row r="40" spans="1:28" ht="25.5" customHeight="1" thickBot="1" x14ac:dyDescent="0.3">
      <c r="A40" s="44"/>
      <c r="B40" s="45"/>
      <c r="C40" s="45"/>
      <c r="D40" s="45"/>
      <c r="E40" s="59" t="s">
        <v>65</v>
      </c>
      <c r="F40" s="46">
        <f>SUM(F26:F39)</f>
        <v>1404000</v>
      </c>
      <c r="G40" s="46"/>
      <c r="H40" s="47">
        <f>SUM(H26:H39)</f>
        <v>1712880</v>
      </c>
      <c r="J40" s="45"/>
    </row>
    <row r="41" spans="1:28" s="39" customFormat="1" ht="15.75" x14ac:dyDescent="0.25">
      <c r="A41" s="40" t="s">
        <v>70</v>
      </c>
      <c r="B41" s="41"/>
      <c r="C41" s="41"/>
      <c r="D41" s="41"/>
      <c r="E41" s="41"/>
      <c r="F41" s="42"/>
      <c r="G41" s="42"/>
      <c r="H41" s="43"/>
      <c r="J41" s="167">
        <f>SUM(F42)</f>
        <v>50000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8.25" x14ac:dyDescent="0.25">
      <c r="A42" s="15" t="s">
        <v>93</v>
      </c>
      <c r="B42" s="14" t="s">
        <v>17</v>
      </c>
      <c r="C42" s="16">
        <v>1</v>
      </c>
      <c r="D42" s="17">
        <v>25000</v>
      </c>
      <c r="E42" s="14">
        <v>2</v>
      </c>
      <c r="F42" s="10">
        <f>C42*D42*E42</f>
        <v>50000</v>
      </c>
      <c r="G42" s="18">
        <v>0.22</v>
      </c>
      <c r="H42" s="19">
        <f>F42+(F42*G42)</f>
        <v>61000</v>
      </c>
      <c r="J42" s="165">
        <v>25000</v>
      </c>
    </row>
    <row r="43" spans="1:28" ht="25.5" customHeight="1" thickBot="1" x14ac:dyDescent="0.3">
      <c r="A43" s="22"/>
      <c r="B43" s="23"/>
      <c r="C43" s="23"/>
      <c r="D43" s="23"/>
      <c r="E43" s="59" t="s">
        <v>71</v>
      </c>
      <c r="F43" s="24">
        <f>SUM(F42:F42)</f>
        <v>50000</v>
      </c>
      <c r="G43" s="24"/>
      <c r="H43" s="25">
        <f>SUM(H42:H42)</f>
        <v>61000</v>
      </c>
      <c r="J43" s="23"/>
    </row>
    <row r="44" spans="1:28" s="39" customFormat="1" ht="15.75" x14ac:dyDescent="0.25">
      <c r="A44" s="40" t="s">
        <v>87</v>
      </c>
      <c r="B44" s="41"/>
      <c r="C44" s="41"/>
      <c r="D44" s="41"/>
      <c r="E44" s="41"/>
      <c r="F44" s="42"/>
      <c r="G44" s="42"/>
      <c r="H44" s="43"/>
      <c r="I44" s="1"/>
      <c r="J44" s="167" t="e">
        <f>SUM(#REF!)</f>
        <v>#REF!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5" t="s">
        <v>94</v>
      </c>
      <c r="B45" s="14" t="s">
        <v>95</v>
      </c>
      <c r="C45" s="16">
        <v>1</v>
      </c>
      <c r="D45" s="17">
        <v>200000</v>
      </c>
      <c r="E45" s="14">
        <v>1</v>
      </c>
      <c r="F45" s="10">
        <f>C45*D45*E45</f>
        <v>200000</v>
      </c>
      <c r="G45" s="18">
        <v>0.22</v>
      </c>
      <c r="H45" s="19">
        <f>F45+(F45*G45)</f>
        <v>244000</v>
      </c>
      <c r="J45" s="165">
        <v>200000</v>
      </c>
    </row>
    <row r="46" spans="1:28" ht="38.25" x14ac:dyDescent="0.25">
      <c r="A46" s="15" t="s">
        <v>120</v>
      </c>
      <c r="B46" s="14" t="s">
        <v>95</v>
      </c>
      <c r="C46" s="16">
        <v>1</v>
      </c>
      <c r="D46" s="17">
        <v>8000</v>
      </c>
      <c r="E46" s="14">
        <v>12</v>
      </c>
      <c r="F46" s="10">
        <f>C46*D46*E46</f>
        <v>96000</v>
      </c>
      <c r="G46" s="18">
        <v>0.22</v>
      </c>
      <c r="H46" s="19">
        <f>F46+(F46*G46)</f>
        <v>117120</v>
      </c>
      <c r="J46" s="165">
        <v>200000</v>
      </c>
    </row>
    <row r="47" spans="1:28" ht="25.5" customHeight="1" thickBot="1" x14ac:dyDescent="0.3">
      <c r="A47" s="22"/>
      <c r="B47" s="23"/>
      <c r="C47" s="23"/>
      <c r="D47" s="23"/>
      <c r="E47" s="59" t="s">
        <v>71</v>
      </c>
      <c r="F47" s="24">
        <f>SUM(F45:F46)</f>
        <v>296000</v>
      </c>
      <c r="G47" s="24"/>
      <c r="H47" s="25">
        <f>SUM(H45:H46)</f>
        <v>361120</v>
      </c>
      <c r="J47" s="23"/>
    </row>
    <row r="48" spans="1:28" s="39" customFormat="1" ht="25.5" customHeight="1" thickBot="1" x14ac:dyDescent="0.3">
      <c r="A48" s="160"/>
      <c r="B48" s="161"/>
      <c r="C48" s="161"/>
      <c r="D48" s="161"/>
      <c r="E48" s="162" t="s">
        <v>96</v>
      </c>
      <c r="F48" s="163">
        <f>F20+F24+F40+F43+F47</f>
        <v>2140240</v>
      </c>
      <c r="G48" s="163"/>
      <c r="H48" s="164">
        <f>H20+H24+H40+H43+H47</f>
        <v>2611092.7999999998</v>
      </c>
      <c r="I48" s="1"/>
      <c r="J48" s="4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39" customFormat="1" ht="28.5" customHeight="1" thickBot="1" x14ac:dyDescent="0.3">
      <c r="A49" s="160"/>
      <c r="B49" s="161"/>
      <c r="C49" s="161"/>
      <c r="D49" s="161"/>
      <c r="E49" s="162" t="s">
        <v>115</v>
      </c>
      <c r="F49" s="42">
        <v>850</v>
      </c>
      <c r="G49" s="201">
        <v>0.22</v>
      </c>
      <c r="H49" s="164">
        <f>F49+(F49*G49)</f>
        <v>1037</v>
      </c>
      <c r="I49" s="1"/>
      <c r="J49" s="16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39" customFormat="1" ht="28.5" customHeight="1" thickBot="1" x14ac:dyDescent="0.3">
      <c r="A50" s="160"/>
      <c r="B50" s="161"/>
      <c r="C50" s="161"/>
      <c r="D50" s="161"/>
      <c r="E50" s="204" t="s">
        <v>96</v>
      </c>
      <c r="F50" s="163">
        <f>F48+F49</f>
        <v>2141090</v>
      </c>
      <c r="G50" s="163"/>
      <c r="H50" s="164">
        <f>H48+H49</f>
        <v>2612129.7999999998</v>
      </c>
      <c r="I50" s="1"/>
      <c r="J50" s="16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2" spans="1:28" x14ac:dyDescent="0.25">
      <c r="H52" s="114"/>
    </row>
    <row r="53" spans="1:28" x14ac:dyDescent="0.25">
      <c r="E53" s="5"/>
      <c r="G53" s="5"/>
      <c r="H53" s="5"/>
    </row>
    <row r="55" spans="1:28" x14ac:dyDescent="0.25">
      <c r="C55" s="6"/>
    </row>
    <row r="57" spans="1:28" x14ac:dyDescent="0.25">
      <c r="C57" s="6"/>
    </row>
  </sheetData>
  <pageMargins left="0.70866141732283472" right="0.70866141732283472" top="0.94488188976377963" bottom="0.74803149606299213" header="0.31496062992125984" footer="0.31496062992125984"/>
  <pageSetup paperSize="9" scale="76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workbookViewId="0">
      <pane xSplit="1" ySplit="3" topLeftCell="B22" activePane="bottomRight" state="frozen"/>
      <selection sqref="A1:A1048576"/>
      <selection pane="topRight" sqref="A1:A1048576"/>
      <selection pane="bottomLeft" sqref="A1:A1048576"/>
      <selection pane="bottomRight" activeCell="A28" sqref="A28:A29"/>
    </sheetView>
  </sheetViews>
  <sheetFormatPr defaultRowHeight="12.75" x14ac:dyDescent="0.25"/>
  <cols>
    <col min="1" max="1" width="30.7109375" style="1" customWidth="1"/>
    <col min="2" max="2" width="10.7109375" style="1" customWidth="1"/>
    <col min="3" max="3" width="8.7109375" style="1" customWidth="1"/>
    <col min="4" max="4" width="15.7109375" style="6" customWidth="1"/>
    <col min="5" max="5" width="8.7109375" style="1" customWidth="1"/>
    <col min="6" max="6" width="15.7109375" style="1" customWidth="1"/>
    <col min="7" max="7" width="8.7109375" style="1" customWidth="1"/>
    <col min="8" max="8" width="15.7109375" style="1" customWidth="1"/>
    <col min="9" max="9" width="1.7109375" style="1" customWidth="1"/>
    <col min="10" max="10" width="15.7109375" style="6" hidden="1" customWidth="1"/>
    <col min="11" max="11" width="13.7109375" style="1" hidden="1" customWidth="1"/>
    <col min="12" max="12" width="10.7109375" style="1" customWidth="1"/>
    <col min="13" max="13" width="8.7109375" style="1" customWidth="1"/>
    <col min="14" max="14" width="13.7109375" style="1" customWidth="1"/>
    <col min="15" max="15" width="8.7109375" style="1" customWidth="1"/>
    <col min="16" max="16" width="13.7109375" style="1" customWidth="1"/>
    <col min="17" max="17" width="8.7109375" style="1" customWidth="1"/>
    <col min="18" max="18" width="13.7109375" style="1" customWidth="1"/>
    <col min="19" max="256" width="9.140625" style="1"/>
    <col min="257" max="257" width="44.7109375" style="1" customWidth="1"/>
    <col min="258" max="258" width="24.28515625" style="1" customWidth="1"/>
    <col min="259" max="259" width="15.28515625" style="1" customWidth="1"/>
    <col min="260" max="261" width="22.85546875" style="1" customWidth="1"/>
    <col min="262" max="263" width="19.85546875" style="1" customWidth="1"/>
    <col min="264" max="264" width="16.42578125" style="1" bestFit="1" customWidth="1"/>
    <col min="265" max="265" width="21.28515625" style="1" customWidth="1"/>
    <col min="266" max="266" width="10.5703125" style="1" bestFit="1" customWidth="1"/>
    <col min="267" max="512" width="9.140625" style="1"/>
    <col min="513" max="513" width="44.7109375" style="1" customWidth="1"/>
    <col min="514" max="514" width="24.28515625" style="1" customWidth="1"/>
    <col min="515" max="515" width="15.28515625" style="1" customWidth="1"/>
    <col min="516" max="517" width="22.85546875" style="1" customWidth="1"/>
    <col min="518" max="519" width="19.85546875" style="1" customWidth="1"/>
    <col min="520" max="520" width="16.42578125" style="1" bestFit="1" customWidth="1"/>
    <col min="521" max="521" width="21.28515625" style="1" customWidth="1"/>
    <col min="522" max="522" width="10.5703125" style="1" bestFit="1" customWidth="1"/>
    <col min="523" max="768" width="9.140625" style="1"/>
    <col min="769" max="769" width="44.7109375" style="1" customWidth="1"/>
    <col min="770" max="770" width="24.28515625" style="1" customWidth="1"/>
    <col min="771" max="771" width="15.28515625" style="1" customWidth="1"/>
    <col min="772" max="773" width="22.85546875" style="1" customWidth="1"/>
    <col min="774" max="775" width="19.85546875" style="1" customWidth="1"/>
    <col min="776" max="776" width="16.42578125" style="1" bestFit="1" customWidth="1"/>
    <col min="777" max="777" width="21.28515625" style="1" customWidth="1"/>
    <col min="778" max="778" width="10.5703125" style="1" bestFit="1" customWidth="1"/>
    <col min="779" max="1024" width="9.140625" style="1"/>
    <col min="1025" max="1025" width="44.7109375" style="1" customWidth="1"/>
    <col min="1026" max="1026" width="24.28515625" style="1" customWidth="1"/>
    <col min="1027" max="1027" width="15.28515625" style="1" customWidth="1"/>
    <col min="1028" max="1029" width="22.85546875" style="1" customWidth="1"/>
    <col min="1030" max="1031" width="19.85546875" style="1" customWidth="1"/>
    <col min="1032" max="1032" width="16.42578125" style="1" bestFit="1" customWidth="1"/>
    <col min="1033" max="1033" width="21.28515625" style="1" customWidth="1"/>
    <col min="1034" max="1034" width="10.5703125" style="1" bestFit="1" customWidth="1"/>
    <col min="1035" max="1280" width="9.140625" style="1"/>
    <col min="1281" max="1281" width="44.7109375" style="1" customWidth="1"/>
    <col min="1282" max="1282" width="24.28515625" style="1" customWidth="1"/>
    <col min="1283" max="1283" width="15.28515625" style="1" customWidth="1"/>
    <col min="1284" max="1285" width="22.85546875" style="1" customWidth="1"/>
    <col min="1286" max="1287" width="19.85546875" style="1" customWidth="1"/>
    <col min="1288" max="1288" width="16.42578125" style="1" bestFit="1" customWidth="1"/>
    <col min="1289" max="1289" width="21.28515625" style="1" customWidth="1"/>
    <col min="1290" max="1290" width="10.5703125" style="1" bestFit="1" customWidth="1"/>
    <col min="1291" max="1536" width="9.140625" style="1"/>
    <col min="1537" max="1537" width="44.7109375" style="1" customWidth="1"/>
    <col min="1538" max="1538" width="24.28515625" style="1" customWidth="1"/>
    <col min="1539" max="1539" width="15.28515625" style="1" customWidth="1"/>
    <col min="1540" max="1541" width="22.85546875" style="1" customWidth="1"/>
    <col min="1542" max="1543" width="19.85546875" style="1" customWidth="1"/>
    <col min="1544" max="1544" width="16.42578125" style="1" bestFit="1" customWidth="1"/>
    <col min="1545" max="1545" width="21.28515625" style="1" customWidth="1"/>
    <col min="1546" max="1546" width="10.5703125" style="1" bestFit="1" customWidth="1"/>
    <col min="1547" max="1792" width="9.140625" style="1"/>
    <col min="1793" max="1793" width="44.7109375" style="1" customWidth="1"/>
    <col min="1794" max="1794" width="24.28515625" style="1" customWidth="1"/>
    <col min="1795" max="1795" width="15.28515625" style="1" customWidth="1"/>
    <col min="1796" max="1797" width="22.85546875" style="1" customWidth="1"/>
    <col min="1798" max="1799" width="19.85546875" style="1" customWidth="1"/>
    <col min="1800" max="1800" width="16.42578125" style="1" bestFit="1" customWidth="1"/>
    <col min="1801" max="1801" width="21.28515625" style="1" customWidth="1"/>
    <col min="1802" max="1802" width="10.5703125" style="1" bestFit="1" customWidth="1"/>
    <col min="1803" max="2048" width="9.140625" style="1"/>
    <col min="2049" max="2049" width="44.7109375" style="1" customWidth="1"/>
    <col min="2050" max="2050" width="24.28515625" style="1" customWidth="1"/>
    <col min="2051" max="2051" width="15.28515625" style="1" customWidth="1"/>
    <col min="2052" max="2053" width="22.85546875" style="1" customWidth="1"/>
    <col min="2054" max="2055" width="19.85546875" style="1" customWidth="1"/>
    <col min="2056" max="2056" width="16.42578125" style="1" bestFit="1" customWidth="1"/>
    <col min="2057" max="2057" width="21.28515625" style="1" customWidth="1"/>
    <col min="2058" max="2058" width="10.5703125" style="1" bestFit="1" customWidth="1"/>
    <col min="2059" max="2304" width="9.140625" style="1"/>
    <col min="2305" max="2305" width="44.7109375" style="1" customWidth="1"/>
    <col min="2306" max="2306" width="24.28515625" style="1" customWidth="1"/>
    <col min="2307" max="2307" width="15.28515625" style="1" customWidth="1"/>
    <col min="2308" max="2309" width="22.85546875" style="1" customWidth="1"/>
    <col min="2310" max="2311" width="19.85546875" style="1" customWidth="1"/>
    <col min="2312" max="2312" width="16.42578125" style="1" bestFit="1" customWidth="1"/>
    <col min="2313" max="2313" width="21.28515625" style="1" customWidth="1"/>
    <col min="2314" max="2314" width="10.5703125" style="1" bestFit="1" customWidth="1"/>
    <col min="2315" max="2560" width="9.140625" style="1"/>
    <col min="2561" max="2561" width="44.7109375" style="1" customWidth="1"/>
    <col min="2562" max="2562" width="24.28515625" style="1" customWidth="1"/>
    <col min="2563" max="2563" width="15.28515625" style="1" customWidth="1"/>
    <col min="2564" max="2565" width="22.85546875" style="1" customWidth="1"/>
    <col min="2566" max="2567" width="19.85546875" style="1" customWidth="1"/>
    <col min="2568" max="2568" width="16.42578125" style="1" bestFit="1" customWidth="1"/>
    <col min="2569" max="2569" width="21.28515625" style="1" customWidth="1"/>
    <col min="2570" max="2570" width="10.5703125" style="1" bestFit="1" customWidth="1"/>
    <col min="2571" max="2816" width="9.140625" style="1"/>
    <col min="2817" max="2817" width="44.7109375" style="1" customWidth="1"/>
    <col min="2818" max="2818" width="24.28515625" style="1" customWidth="1"/>
    <col min="2819" max="2819" width="15.28515625" style="1" customWidth="1"/>
    <col min="2820" max="2821" width="22.85546875" style="1" customWidth="1"/>
    <col min="2822" max="2823" width="19.85546875" style="1" customWidth="1"/>
    <col min="2824" max="2824" width="16.42578125" style="1" bestFit="1" customWidth="1"/>
    <col min="2825" max="2825" width="21.28515625" style="1" customWidth="1"/>
    <col min="2826" max="2826" width="10.5703125" style="1" bestFit="1" customWidth="1"/>
    <col min="2827" max="3072" width="9.140625" style="1"/>
    <col min="3073" max="3073" width="44.7109375" style="1" customWidth="1"/>
    <col min="3074" max="3074" width="24.28515625" style="1" customWidth="1"/>
    <col min="3075" max="3075" width="15.28515625" style="1" customWidth="1"/>
    <col min="3076" max="3077" width="22.85546875" style="1" customWidth="1"/>
    <col min="3078" max="3079" width="19.85546875" style="1" customWidth="1"/>
    <col min="3080" max="3080" width="16.42578125" style="1" bestFit="1" customWidth="1"/>
    <col min="3081" max="3081" width="21.28515625" style="1" customWidth="1"/>
    <col min="3082" max="3082" width="10.5703125" style="1" bestFit="1" customWidth="1"/>
    <col min="3083" max="3328" width="9.140625" style="1"/>
    <col min="3329" max="3329" width="44.7109375" style="1" customWidth="1"/>
    <col min="3330" max="3330" width="24.28515625" style="1" customWidth="1"/>
    <col min="3331" max="3331" width="15.28515625" style="1" customWidth="1"/>
    <col min="3332" max="3333" width="22.85546875" style="1" customWidth="1"/>
    <col min="3334" max="3335" width="19.85546875" style="1" customWidth="1"/>
    <col min="3336" max="3336" width="16.42578125" style="1" bestFit="1" customWidth="1"/>
    <col min="3337" max="3337" width="21.28515625" style="1" customWidth="1"/>
    <col min="3338" max="3338" width="10.5703125" style="1" bestFit="1" customWidth="1"/>
    <col min="3339" max="3584" width="9.140625" style="1"/>
    <col min="3585" max="3585" width="44.7109375" style="1" customWidth="1"/>
    <col min="3586" max="3586" width="24.28515625" style="1" customWidth="1"/>
    <col min="3587" max="3587" width="15.28515625" style="1" customWidth="1"/>
    <col min="3588" max="3589" width="22.85546875" style="1" customWidth="1"/>
    <col min="3590" max="3591" width="19.85546875" style="1" customWidth="1"/>
    <col min="3592" max="3592" width="16.42578125" style="1" bestFit="1" customWidth="1"/>
    <col min="3593" max="3593" width="21.28515625" style="1" customWidth="1"/>
    <col min="3594" max="3594" width="10.5703125" style="1" bestFit="1" customWidth="1"/>
    <col min="3595" max="3840" width="9.140625" style="1"/>
    <col min="3841" max="3841" width="44.7109375" style="1" customWidth="1"/>
    <col min="3842" max="3842" width="24.28515625" style="1" customWidth="1"/>
    <col min="3843" max="3843" width="15.28515625" style="1" customWidth="1"/>
    <col min="3844" max="3845" width="22.85546875" style="1" customWidth="1"/>
    <col min="3846" max="3847" width="19.85546875" style="1" customWidth="1"/>
    <col min="3848" max="3848" width="16.42578125" style="1" bestFit="1" customWidth="1"/>
    <col min="3849" max="3849" width="21.28515625" style="1" customWidth="1"/>
    <col min="3850" max="3850" width="10.5703125" style="1" bestFit="1" customWidth="1"/>
    <col min="3851" max="4096" width="9.140625" style="1"/>
    <col min="4097" max="4097" width="44.7109375" style="1" customWidth="1"/>
    <col min="4098" max="4098" width="24.28515625" style="1" customWidth="1"/>
    <col min="4099" max="4099" width="15.28515625" style="1" customWidth="1"/>
    <col min="4100" max="4101" width="22.85546875" style="1" customWidth="1"/>
    <col min="4102" max="4103" width="19.85546875" style="1" customWidth="1"/>
    <col min="4104" max="4104" width="16.42578125" style="1" bestFit="1" customWidth="1"/>
    <col min="4105" max="4105" width="21.28515625" style="1" customWidth="1"/>
    <col min="4106" max="4106" width="10.5703125" style="1" bestFit="1" customWidth="1"/>
    <col min="4107" max="4352" width="9.140625" style="1"/>
    <col min="4353" max="4353" width="44.7109375" style="1" customWidth="1"/>
    <col min="4354" max="4354" width="24.28515625" style="1" customWidth="1"/>
    <col min="4355" max="4355" width="15.28515625" style="1" customWidth="1"/>
    <col min="4356" max="4357" width="22.85546875" style="1" customWidth="1"/>
    <col min="4358" max="4359" width="19.85546875" style="1" customWidth="1"/>
    <col min="4360" max="4360" width="16.42578125" style="1" bestFit="1" customWidth="1"/>
    <col min="4361" max="4361" width="21.28515625" style="1" customWidth="1"/>
    <col min="4362" max="4362" width="10.5703125" style="1" bestFit="1" customWidth="1"/>
    <col min="4363" max="4608" width="9.140625" style="1"/>
    <col min="4609" max="4609" width="44.7109375" style="1" customWidth="1"/>
    <col min="4610" max="4610" width="24.28515625" style="1" customWidth="1"/>
    <col min="4611" max="4611" width="15.28515625" style="1" customWidth="1"/>
    <col min="4612" max="4613" width="22.85546875" style="1" customWidth="1"/>
    <col min="4614" max="4615" width="19.85546875" style="1" customWidth="1"/>
    <col min="4616" max="4616" width="16.42578125" style="1" bestFit="1" customWidth="1"/>
    <col min="4617" max="4617" width="21.28515625" style="1" customWidth="1"/>
    <col min="4618" max="4618" width="10.5703125" style="1" bestFit="1" customWidth="1"/>
    <col min="4619" max="4864" width="9.140625" style="1"/>
    <col min="4865" max="4865" width="44.7109375" style="1" customWidth="1"/>
    <col min="4866" max="4866" width="24.28515625" style="1" customWidth="1"/>
    <col min="4867" max="4867" width="15.28515625" style="1" customWidth="1"/>
    <col min="4868" max="4869" width="22.85546875" style="1" customWidth="1"/>
    <col min="4870" max="4871" width="19.85546875" style="1" customWidth="1"/>
    <col min="4872" max="4872" width="16.42578125" style="1" bestFit="1" customWidth="1"/>
    <col min="4873" max="4873" width="21.28515625" style="1" customWidth="1"/>
    <col min="4874" max="4874" width="10.5703125" style="1" bestFit="1" customWidth="1"/>
    <col min="4875" max="5120" width="9.140625" style="1"/>
    <col min="5121" max="5121" width="44.7109375" style="1" customWidth="1"/>
    <col min="5122" max="5122" width="24.28515625" style="1" customWidth="1"/>
    <col min="5123" max="5123" width="15.28515625" style="1" customWidth="1"/>
    <col min="5124" max="5125" width="22.85546875" style="1" customWidth="1"/>
    <col min="5126" max="5127" width="19.85546875" style="1" customWidth="1"/>
    <col min="5128" max="5128" width="16.42578125" style="1" bestFit="1" customWidth="1"/>
    <col min="5129" max="5129" width="21.28515625" style="1" customWidth="1"/>
    <col min="5130" max="5130" width="10.5703125" style="1" bestFit="1" customWidth="1"/>
    <col min="5131" max="5376" width="9.140625" style="1"/>
    <col min="5377" max="5377" width="44.7109375" style="1" customWidth="1"/>
    <col min="5378" max="5378" width="24.28515625" style="1" customWidth="1"/>
    <col min="5379" max="5379" width="15.28515625" style="1" customWidth="1"/>
    <col min="5380" max="5381" width="22.85546875" style="1" customWidth="1"/>
    <col min="5382" max="5383" width="19.85546875" style="1" customWidth="1"/>
    <col min="5384" max="5384" width="16.42578125" style="1" bestFit="1" customWidth="1"/>
    <col min="5385" max="5385" width="21.28515625" style="1" customWidth="1"/>
    <col min="5386" max="5386" width="10.5703125" style="1" bestFit="1" customWidth="1"/>
    <col min="5387" max="5632" width="9.140625" style="1"/>
    <col min="5633" max="5633" width="44.7109375" style="1" customWidth="1"/>
    <col min="5634" max="5634" width="24.28515625" style="1" customWidth="1"/>
    <col min="5635" max="5635" width="15.28515625" style="1" customWidth="1"/>
    <col min="5636" max="5637" width="22.85546875" style="1" customWidth="1"/>
    <col min="5638" max="5639" width="19.85546875" style="1" customWidth="1"/>
    <col min="5640" max="5640" width="16.42578125" style="1" bestFit="1" customWidth="1"/>
    <col min="5641" max="5641" width="21.28515625" style="1" customWidth="1"/>
    <col min="5642" max="5642" width="10.5703125" style="1" bestFit="1" customWidth="1"/>
    <col min="5643" max="5888" width="9.140625" style="1"/>
    <col min="5889" max="5889" width="44.7109375" style="1" customWidth="1"/>
    <col min="5890" max="5890" width="24.28515625" style="1" customWidth="1"/>
    <col min="5891" max="5891" width="15.28515625" style="1" customWidth="1"/>
    <col min="5892" max="5893" width="22.85546875" style="1" customWidth="1"/>
    <col min="5894" max="5895" width="19.85546875" style="1" customWidth="1"/>
    <col min="5896" max="5896" width="16.42578125" style="1" bestFit="1" customWidth="1"/>
    <col min="5897" max="5897" width="21.28515625" style="1" customWidth="1"/>
    <col min="5898" max="5898" width="10.5703125" style="1" bestFit="1" customWidth="1"/>
    <col min="5899" max="6144" width="9.140625" style="1"/>
    <col min="6145" max="6145" width="44.7109375" style="1" customWidth="1"/>
    <col min="6146" max="6146" width="24.28515625" style="1" customWidth="1"/>
    <col min="6147" max="6147" width="15.28515625" style="1" customWidth="1"/>
    <col min="6148" max="6149" width="22.85546875" style="1" customWidth="1"/>
    <col min="6150" max="6151" width="19.85546875" style="1" customWidth="1"/>
    <col min="6152" max="6152" width="16.42578125" style="1" bestFit="1" customWidth="1"/>
    <col min="6153" max="6153" width="21.28515625" style="1" customWidth="1"/>
    <col min="6154" max="6154" width="10.5703125" style="1" bestFit="1" customWidth="1"/>
    <col min="6155" max="6400" width="9.140625" style="1"/>
    <col min="6401" max="6401" width="44.7109375" style="1" customWidth="1"/>
    <col min="6402" max="6402" width="24.28515625" style="1" customWidth="1"/>
    <col min="6403" max="6403" width="15.28515625" style="1" customWidth="1"/>
    <col min="6404" max="6405" width="22.85546875" style="1" customWidth="1"/>
    <col min="6406" max="6407" width="19.85546875" style="1" customWidth="1"/>
    <col min="6408" max="6408" width="16.42578125" style="1" bestFit="1" customWidth="1"/>
    <col min="6409" max="6409" width="21.28515625" style="1" customWidth="1"/>
    <col min="6410" max="6410" width="10.5703125" style="1" bestFit="1" customWidth="1"/>
    <col min="6411" max="6656" width="9.140625" style="1"/>
    <col min="6657" max="6657" width="44.7109375" style="1" customWidth="1"/>
    <col min="6658" max="6658" width="24.28515625" style="1" customWidth="1"/>
    <col min="6659" max="6659" width="15.28515625" style="1" customWidth="1"/>
    <col min="6660" max="6661" width="22.85546875" style="1" customWidth="1"/>
    <col min="6662" max="6663" width="19.85546875" style="1" customWidth="1"/>
    <col min="6664" max="6664" width="16.42578125" style="1" bestFit="1" customWidth="1"/>
    <col min="6665" max="6665" width="21.28515625" style="1" customWidth="1"/>
    <col min="6666" max="6666" width="10.5703125" style="1" bestFit="1" customWidth="1"/>
    <col min="6667" max="6912" width="9.140625" style="1"/>
    <col min="6913" max="6913" width="44.7109375" style="1" customWidth="1"/>
    <col min="6914" max="6914" width="24.28515625" style="1" customWidth="1"/>
    <col min="6915" max="6915" width="15.28515625" style="1" customWidth="1"/>
    <col min="6916" max="6917" width="22.85546875" style="1" customWidth="1"/>
    <col min="6918" max="6919" width="19.85546875" style="1" customWidth="1"/>
    <col min="6920" max="6920" width="16.42578125" style="1" bestFit="1" customWidth="1"/>
    <col min="6921" max="6921" width="21.28515625" style="1" customWidth="1"/>
    <col min="6922" max="6922" width="10.5703125" style="1" bestFit="1" customWidth="1"/>
    <col min="6923" max="7168" width="9.140625" style="1"/>
    <col min="7169" max="7169" width="44.7109375" style="1" customWidth="1"/>
    <col min="7170" max="7170" width="24.28515625" style="1" customWidth="1"/>
    <col min="7171" max="7171" width="15.28515625" style="1" customWidth="1"/>
    <col min="7172" max="7173" width="22.85546875" style="1" customWidth="1"/>
    <col min="7174" max="7175" width="19.85546875" style="1" customWidth="1"/>
    <col min="7176" max="7176" width="16.42578125" style="1" bestFit="1" customWidth="1"/>
    <col min="7177" max="7177" width="21.28515625" style="1" customWidth="1"/>
    <col min="7178" max="7178" width="10.5703125" style="1" bestFit="1" customWidth="1"/>
    <col min="7179" max="7424" width="9.140625" style="1"/>
    <col min="7425" max="7425" width="44.7109375" style="1" customWidth="1"/>
    <col min="7426" max="7426" width="24.28515625" style="1" customWidth="1"/>
    <col min="7427" max="7427" width="15.28515625" style="1" customWidth="1"/>
    <col min="7428" max="7429" width="22.85546875" style="1" customWidth="1"/>
    <col min="7430" max="7431" width="19.85546875" style="1" customWidth="1"/>
    <col min="7432" max="7432" width="16.42578125" style="1" bestFit="1" customWidth="1"/>
    <col min="7433" max="7433" width="21.28515625" style="1" customWidth="1"/>
    <col min="7434" max="7434" width="10.5703125" style="1" bestFit="1" customWidth="1"/>
    <col min="7435" max="7680" width="9.140625" style="1"/>
    <col min="7681" max="7681" width="44.7109375" style="1" customWidth="1"/>
    <col min="7682" max="7682" width="24.28515625" style="1" customWidth="1"/>
    <col min="7683" max="7683" width="15.28515625" style="1" customWidth="1"/>
    <col min="7684" max="7685" width="22.85546875" style="1" customWidth="1"/>
    <col min="7686" max="7687" width="19.85546875" style="1" customWidth="1"/>
    <col min="7688" max="7688" width="16.42578125" style="1" bestFit="1" customWidth="1"/>
    <col min="7689" max="7689" width="21.28515625" style="1" customWidth="1"/>
    <col min="7690" max="7690" width="10.5703125" style="1" bestFit="1" customWidth="1"/>
    <col min="7691" max="7936" width="9.140625" style="1"/>
    <col min="7937" max="7937" width="44.7109375" style="1" customWidth="1"/>
    <col min="7938" max="7938" width="24.28515625" style="1" customWidth="1"/>
    <col min="7939" max="7939" width="15.28515625" style="1" customWidth="1"/>
    <col min="7940" max="7941" width="22.85546875" style="1" customWidth="1"/>
    <col min="7942" max="7943" width="19.85546875" style="1" customWidth="1"/>
    <col min="7944" max="7944" width="16.42578125" style="1" bestFit="1" customWidth="1"/>
    <col min="7945" max="7945" width="21.28515625" style="1" customWidth="1"/>
    <col min="7946" max="7946" width="10.5703125" style="1" bestFit="1" customWidth="1"/>
    <col min="7947" max="8192" width="9.140625" style="1"/>
    <col min="8193" max="8193" width="44.7109375" style="1" customWidth="1"/>
    <col min="8194" max="8194" width="24.28515625" style="1" customWidth="1"/>
    <col min="8195" max="8195" width="15.28515625" style="1" customWidth="1"/>
    <col min="8196" max="8197" width="22.85546875" style="1" customWidth="1"/>
    <col min="8198" max="8199" width="19.85546875" style="1" customWidth="1"/>
    <col min="8200" max="8200" width="16.42578125" style="1" bestFit="1" customWidth="1"/>
    <col min="8201" max="8201" width="21.28515625" style="1" customWidth="1"/>
    <col min="8202" max="8202" width="10.5703125" style="1" bestFit="1" customWidth="1"/>
    <col min="8203" max="8448" width="9.140625" style="1"/>
    <col min="8449" max="8449" width="44.7109375" style="1" customWidth="1"/>
    <col min="8450" max="8450" width="24.28515625" style="1" customWidth="1"/>
    <col min="8451" max="8451" width="15.28515625" style="1" customWidth="1"/>
    <col min="8452" max="8453" width="22.85546875" style="1" customWidth="1"/>
    <col min="8454" max="8455" width="19.85546875" style="1" customWidth="1"/>
    <col min="8456" max="8456" width="16.42578125" style="1" bestFit="1" customWidth="1"/>
    <col min="8457" max="8457" width="21.28515625" style="1" customWidth="1"/>
    <col min="8458" max="8458" width="10.5703125" style="1" bestFit="1" customWidth="1"/>
    <col min="8459" max="8704" width="9.140625" style="1"/>
    <col min="8705" max="8705" width="44.7109375" style="1" customWidth="1"/>
    <col min="8706" max="8706" width="24.28515625" style="1" customWidth="1"/>
    <col min="8707" max="8707" width="15.28515625" style="1" customWidth="1"/>
    <col min="8708" max="8709" width="22.85546875" style="1" customWidth="1"/>
    <col min="8710" max="8711" width="19.85546875" style="1" customWidth="1"/>
    <col min="8712" max="8712" width="16.42578125" style="1" bestFit="1" customWidth="1"/>
    <col min="8713" max="8713" width="21.28515625" style="1" customWidth="1"/>
    <col min="8714" max="8714" width="10.5703125" style="1" bestFit="1" customWidth="1"/>
    <col min="8715" max="8960" width="9.140625" style="1"/>
    <col min="8961" max="8961" width="44.7109375" style="1" customWidth="1"/>
    <col min="8962" max="8962" width="24.28515625" style="1" customWidth="1"/>
    <col min="8963" max="8963" width="15.28515625" style="1" customWidth="1"/>
    <col min="8964" max="8965" width="22.85546875" style="1" customWidth="1"/>
    <col min="8966" max="8967" width="19.85546875" style="1" customWidth="1"/>
    <col min="8968" max="8968" width="16.42578125" style="1" bestFit="1" customWidth="1"/>
    <col min="8969" max="8969" width="21.28515625" style="1" customWidth="1"/>
    <col min="8970" max="8970" width="10.5703125" style="1" bestFit="1" customWidth="1"/>
    <col min="8971" max="9216" width="9.140625" style="1"/>
    <col min="9217" max="9217" width="44.7109375" style="1" customWidth="1"/>
    <col min="9218" max="9218" width="24.28515625" style="1" customWidth="1"/>
    <col min="9219" max="9219" width="15.28515625" style="1" customWidth="1"/>
    <col min="9220" max="9221" width="22.85546875" style="1" customWidth="1"/>
    <col min="9222" max="9223" width="19.85546875" style="1" customWidth="1"/>
    <col min="9224" max="9224" width="16.42578125" style="1" bestFit="1" customWidth="1"/>
    <col min="9225" max="9225" width="21.28515625" style="1" customWidth="1"/>
    <col min="9226" max="9226" width="10.5703125" style="1" bestFit="1" customWidth="1"/>
    <col min="9227" max="9472" width="9.140625" style="1"/>
    <col min="9473" max="9473" width="44.7109375" style="1" customWidth="1"/>
    <col min="9474" max="9474" width="24.28515625" style="1" customWidth="1"/>
    <col min="9475" max="9475" width="15.28515625" style="1" customWidth="1"/>
    <col min="9476" max="9477" width="22.85546875" style="1" customWidth="1"/>
    <col min="9478" max="9479" width="19.85546875" style="1" customWidth="1"/>
    <col min="9480" max="9480" width="16.42578125" style="1" bestFit="1" customWidth="1"/>
    <col min="9481" max="9481" width="21.28515625" style="1" customWidth="1"/>
    <col min="9482" max="9482" width="10.5703125" style="1" bestFit="1" customWidth="1"/>
    <col min="9483" max="9728" width="9.140625" style="1"/>
    <col min="9729" max="9729" width="44.7109375" style="1" customWidth="1"/>
    <col min="9730" max="9730" width="24.28515625" style="1" customWidth="1"/>
    <col min="9731" max="9731" width="15.28515625" style="1" customWidth="1"/>
    <col min="9732" max="9733" width="22.85546875" style="1" customWidth="1"/>
    <col min="9734" max="9735" width="19.85546875" style="1" customWidth="1"/>
    <col min="9736" max="9736" width="16.42578125" style="1" bestFit="1" customWidth="1"/>
    <col min="9737" max="9737" width="21.28515625" style="1" customWidth="1"/>
    <col min="9738" max="9738" width="10.5703125" style="1" bestFit="1" customWidth="1"/>
    <col min="9739" max="9984" width="9.140625" style="1"/>
    <col min="9985" max="9985" width="44.7109375" style="1" customWidth="1"/>
    <col min="9986" max="9986" width="24.28515625" style="1" customWidth="1"/>
    <col min="9987" max="9987" width="15.28515625" style="1" customWidth="1"/>
    <col min="9988" max="9989" width="22.85546875" style="1" customWidth="1"/>
    <col min="9990" max="9991" width="19.85546875" style="1" customWidth="1"/>
    <col min="9992" max="9992" width="16.42578125" style="1" bestFit="1" customWidth="1"/>
    <col min="9993" max="9993" width="21.28515625" style="1" customWidth="1"/>
    <col min="9994" max="9994" width="10.5703125" style="1" bestFit="1" customWidth="1"/>
    <col min="9995" max="10240" width="9.140625" style="1"/>
    <col min="10241" max="10241" width="44.7109375" style="1" customWidth="1"/>
    <col min="10242" max="10242" width="24.28515625" style="1" customWidth="1"/>
    <col min="10243" max="10243" width="15.28515625" style="1" customWidth="1"/>
    <col min="10244" max="10245" width="22.85546875" style="1" customWidth="1"/>
    <col min="10246" max="10247" width="19.85546875" style="1" customWidth="1"/>
    <col min="10248" max="10248" width="16.42578125" style="1" bestFit="1" customWidth="1"/>
    <col min="10249" max="10249" width="21.28515625" style="1" customWidth="1"/>
    <col min="10250" max="10250" width="10.5703125" style="1" bestFit="1" customWidth="1"/>
    <col min="10251" max="10496" width="9.140625" style="1"/>
    <col min="10497" max="10497" width="44.7109375" style="1" customWidth="1"/>
    <col min="10498" max="10498" width="24.28515625" style="1" customWidth="1"/>
    <col min="10499" max="10499" width="15.28515625" style="1" customWidth="1"/>
    <col min="10500" max="10501" width="22.85546875" style="1" customWidth="1"/>
    <col min="10502" max="10503" width="19.85546875" style="1" customWidth="1"/>
    <col min="10504" max="10504" width="16.42578125" style="1" bestFit="1" customWidth="1"/>
    <col min="10505" max="10505" width="21.28515625" style="1" customWidth="1"/>
    <col min="10506" max="10506" width="10.5703125" style="1" bestFit="1" customWidth="1"/>
    <col min="10507" max="10752" width="9.140625" style="1"/>
    <col min="10753" max="10753" width="44.7109375" style="1" customWidth="1"/>
    <col min="10754" max="10754" width="24.28515625" style="1" customWidth="1"/>
    <col min="10755" max="10755" width="15.28515625" style="1" customWidth="1"/>
    <col min="10756" max="10757" width="22.85546875" style="1" customWidth="1"/>
    <col min="10758" max="10759" width="19.85546875" style="1" customWidth="1"/>
    <col min="10760" max="10760" width="16.42578125" style="1" bestFit="1" customWidth="1"/>
    <col min="10761" max="10761" width="21.28515625" style="1" customWidth="1"/>
    <col min="10762" max="10762" width="10.5703125" style="1" bestFit="1" customWidth="1"/>
    <col min="10763" max="11008" width="9.140625" style="1"/>
    <col min="11009" max="11009" width="44.7109375" style="1" customWidth="1"/>
    <col min="11010" max="11010" width="24.28515625" style="1" customWidth="1"/>
    <col min="11011" max="11011" width="15.28515625" style="1" customWidth="1"/>
    <col min="11012" max="11013" width="22.85546875" style="1" customWidth="1"/>
    <col min="11014" max="11015" width="19.85546875" style="1" customWidth="1"/>
    <col min="11016" max="11016" width="16.42578125" style="1" bestFit="1" customWidth="1"/>
    <col min="11017" max="11017" width="21.28515625" style="1" customWidth="1"/>
    <col min="11018" max="11018" width="10.5703125" style="1" bestFit="1" customWidth="1"/>
    <col min="11019" max="11264" width="9.140625" style="1"/>
    <col min="11265" max="11265" width="44.7109375" style="1" customWidth="1"/>
    <col min="11266" max="11266" width="24.28515625" style="1" customWidth="1"/>
    <col min="11267" max="11267" width="15.28515625" style="1" customWidth="1"/>
    <col min="11268" max="11269" width="22.85546875" style="1" customWidth="1"/>
    <col min="11270" max="11271" width="19.85546875" style="1" customWidth="1"/>
    <col min="11272" max="11272" width="16.42578125" style="1" bestFit="1" customWidth="1"/>
    <col min="11273" max="11273" width="21.28515625" style="1" customWidth="1"/>
    <col min="11274" max="11274" width="10.5703125" style="1" bestFit="1" customWidth="1"/>
    <col min="11275" max="11520" width="9.140625" style="1"/>
    <col min="11521" max="11521" width="44.7109375" style="1" customWidth="1"/>
    <col min="11522" max="11522" width="24.28515625" style="1" customWidth="1"/>
    <col min="11523" max="11523" width="15.28515625" style="1" customWidth="1"/>
    <col min="11524" max="11525" width="22.85546875" style="1" customWidth="1"/>
    <col min="11526" max="11527" width="19.85546875" style="1" customWidth="1"/>
    <col min="11528" max="11528" width="16.42578125" style="1" bestFit="1" customWidth="1"/>
    <col min="11529" max="11529" width="21.28515625" style="1" customWidth="1"/>
    <col min="11530" max="11530" width="10.5703125" style="1" bestFit="1" customWidth="1"/>
    <col min="11531" max="11776" width="9.140625" style="1"/>
    <col min="11777" max="11777" width="44.7109375" style="1" customWidth="1"/>
    <col min="11778" max="11778" width="24.28515625" style="1" customWidth="1"/>
    <col min="11779" max="11779" width="15.28515625" style="1" customWidth="1"/>
    <col min="11780" max="11781" width="22.85546875" style="1" customWidth="1"/>
    <col min="11782" max="11783" width="19.85546875" style="1" customWidth="1"/>
    <col min="11784" max="11784" width="16.42578125" style="1" bestFit="1" customWidth="1"/>
    <col min="11785" max="11785" width="21.28515625" style="1" customWidth="1"/>
    <col min="11786" max="11786" width="10.5703125" style="1" bestFit="1" customWidth="1"/>
    <col min="11787" max="12032" width="9.140625" style="1"/>
    <col min="12033" max="12033" width="44.7109375" style="1" customWidth="1"/>
    <col min="12034" max="12034" width="24.28515625" style="1" customWidth="1"/>
    <col min="12035" max="12035" width="15.28515625" style="1" customWidth="1"/>
    <col min="12036" max="12037" width="22.85546875" style="1" customWidth="1"/>
    <col min="12038" max="12039" width="19.85546875" style="1" customWidth="1"/>
    <col min="12040" max="12040" width="16.42578125" style="1" bestFit="1" customWidth="1"/>
    <col min="12041" max="12041" width="21.28515625" style="1" customWidth="1"/>
    <col min="12042" max="12042" width="10.5703125" style="1" bestFit="1" customWidth="1"/>
    <col min="12043" max="12288" width="9.140625" style="1"/>
    <col min="12289" max="12289" width="44.7109375" style="1" customWidth="1"/>
    <col min="12290" max="12290" width="24.28515625" style="1" customWidth="1"/>
    <col min="12291" max="12291" width="15.28515625" style="1" customWidth="1"/>
    <col min="12292" max="12293" width="22.85546875" style="1" customWidth="1"/>
    <col min="12294" max="12295" width="19.85546875" style="1" customWidth="1"/>
    <col min="12296" max="12296" width="16.42578125" style="1" bestFit="1" customWidth="1"/>
    <col min="12297" max="12297" width="21.28515625" style="1" customWidth="1"/>
    <col min="12298" max="12298" width="10.5703125" style="1" bestFit="1" customWidth="1"/>
    <col min="12299" max="12544" width="9.140625" style="1"/>
    <col min="12545" max="12545" width="44.7109375" style="1" customWidth="1"/>
    <col min="12546" max="12546" width="24.28515625" style="1" customWidth="1"/>
    <col min="12547" max="12547" width="15.28515625" style="1" customWidth="1"/>
    <col min="12548" max="12549" width="22.85546875" style="1" customWidth="1"/>
    <col min="12550" max="12551" width="19.85546875" style="1" customWidth="1"/>
    <col min="12552" max="12552" width="16.42578125" style="1" bestFit="1" customWidth="1"/>
    <col min="12553" max="12553" width="21.28515625" style="1" customWidth="1"/>
    <col min="12554" max="12554" width="10.5703125" style="1" bestFit="1" customWidth="1"/>
    <col min="12555" max="12800" width="9.140625" style="1"/>
    <col min="12801" max="12801" width="44.7109375" style="1" customWidth="1"/>
    <col min="12802" max="12802" width="24.28515625" style="1" customWidth="1"/>
    <col min="12803" max="12803" width="15.28515625" style="1" customWidth="1"/>
    <col min="12804" max="12805" width="22.85546875" style="1" customWidth="1"/>
    <col min="12806" max="12807" width="19.85546875" style="1" customWidth="1"/>
    <col min="12808" max="12808" width="16.42578125" style="1" bestFit="1" customWidth="1"/>
    <col min="12809" max="12809" width="21.28515625" style="1" customWidth="1"/>
    <col min="12810" max="12810" width="10.5703125" style="1" bestFit="1" customWidth="1"/>
    <col min="12811" max="13056" width="9.140625" style="1"/>
    <col min="13057" max="13057" width="44.7109375" style="1" customWidth="1"/>
    <col min="13058" max="13058" width="24.28515625" style="1" customWidth="1"/>
    <col min="13059" max="13059" width="15.28515625" style="1" customWidth="1"/>
    <col min="13060" max="13061" width="22.85546875" style="1" customWidth="1"/>
    <col min="13062" max="13063" width="19.85546875" style="1" customWidth="1"/>
    <col min="13064" max="13064" width="16.42578125" style="1" bestFit="1" customWidth="1"/>
    <col min="13065" max="13065" width="21.28515625" style="1" customWidth="1"/>
    <col min="13066" max="13066" width="10.5703125" style="1" bestFit="1" customWidth="1"/>
    <col min="13067" max="13312" width="9.140625" style="1"/>
    <col min="13313" max="13313" width="44.7109375" style="1" customWidth="1"/>
    <col min="13314" max="13314" width="24.28515625" style="1" customWidth="1"/>
    <col min="13315" max="13315" width="15.28515625" style="1" customWidth="1"/>
    <col min="13316" max="13317" width="22.85546875" style="1" customWidth="1"/>
    <col min="13318" max="13319" width="19.85546875" style="1" customWidth="1"/>
    <col min="13320" max="13320" width="16.42578125" style="1" bestFit="1" customWidth="1"/>
    <col min="13321" max="13321" width="21.28515625" style="1" customWidth="1"/>
    <col min="13322" max="13322" width="10.5703125" style="1" bestFit="1" customWidth="1"/>
    <col min="13323" max="13568" width="9.140625" style="1"/>
    <col min="13569" max="13569" width="44.7109375" style="1" customWidth="1"/>
    <col min="13570" max="13570" width="24.28515625" style="1" customWidth="1"/>
    <col min="13571" max="13571" width="15.28515625" style="1" customWidth="1"/>
    <col min="13572" max="13573" width="22.85546875" style="1" customWidth="1"/>
    <col min="13574" max="13575" width="19.85546875" style="1" customWidth="1"/>
    <col min="13576" max="13576" width="16.42578125" style="1" bestFit="1" customWidth="1"/>
    <col min="13577" max="13577" width="21.28515625" style="1" customWidth="1"/>
    <col min="13578" max="13578" width="10.5703125" style="1" bestFit="1" customWidth="1"/>
    <col min="13579" max="13824" width="9.140625" style="1"/>
    <col min="13825" max="13825" width="44.7109375" style="1" customWidth="1"/>
    <col min="13826" max="13826" width="24.28515625" style="1" customWidth="1"/>
    <col min="13827" max="13827" width="15.28515625" style="1" customWidth="1"/>
    <col min="13828" max="13829" width="22.85546875" style="1" customWidth="1"/>
    <col min="13830" max="13831" width="19.85546875" style="1" customWidth="1"/>
    <col min="13832" max="13832" width="16.42578125" style="1" bestFit="1" customWidth="1"/>
    <col min="13833" max="13833" width="21.28515625" style="1" customWidth="1"/>
    <col min="13834" max="13834" width="10.5703125" style="1" bestFit="1" customWidth="1"/>
    <col min="13835" max="14080" width="9.140625" style="1"/>
    <col min="14081" max="14081" width="44.7109375" style="1" customWidth="1"/>
    <col min="14082" max="14082" width="24.28515625" style="1" customWidth="1"/>
    <col min="14083" max="14083" width="15.28515625" style="1" customWidth="1"/>
    <col min="14084" max="14085" width="22.85546875" style="1" customWidth="1"/>
    <col min="14086" max="14087" width="19.85546875" style="1" customWidth="1"/>
    <col min="14088" max="14088" width="16.42578125" style="1" bestFit="1" customWidth="1"/>
    <col min="14089" max="14089" width="21.28515625" style="1" customWidth="1"/>
    <col min="14090" max="14090" width="10.5703125" style="1" bestFit="1" customWidth="1"/>
    <col min="14091" max="14336" width="9.140625" style="1"/>
    <col min="14337" max="14337" width="44.7109375" style="1" customWidth="1"/>
    <col min="14338" max="14338" width="24.28515625" style="1" customWidth="1"/>
    <col min="14339" max="14339" width="15.28515625" style="1" customWidth="1"/>
    <col min="14340" max="14341" width="22.85546875" style="1" customWidth="1"/>
    <col min="14342" max="14343" width="19.85546875" style="1" customWidth="1"/>
    <col min="14344" max="14344" width="16.42578125" style="1" bestFit="1" customWidth="1"/>
    <col min="14345" max="14345" width="21.28515625" style="1" customWidth="1"/>
    <col min="14346" max="14346" width="10.5703125" style="1" bestFit="1" customWidth="1"/>
    <col min="14347" max="14592" width="9.140625" style="1"/>
    <col min="14593" max="14593" width="44.7109375" style="1" customWidth="1"/>
    <col min="14594" max="14594" width="24.28515625" style="1" customWidth="1"/>
    <col min="14595" max="14595" width="15.28515625" style="1" customWidth="1"/>
    <col min="14596" max="14597" width="22.85546875" style="1" customWidth="1"/>
    <col min="14598" max="14599" width="19.85546875" style="1" customWidth="1"/>
    <col min="14600" max="14600" width="16.42578125" style="1" bestFit="1" customWidth="1"/>
    <col min="14601" max="14601" width="21.28515625" style="1" customWidth="1"/>
    <col min="14602" max="14602" width="10.5703125" style="1" bestFit="1" customWidth="1"/>
    <col min="14603" max="14848" width="9.140625" style="1"/>
    <col min="14849" max="14849" width="44.7109375" style="1" customWidth="1"/>
    <col min="14850" max="14850" width="24.28515625" style="1" customWidth="1"/>
    <col min="14851" max="14851" width="15.28515625" style="1" customWidth="1"/>
    <col min="14852" max="14853" width="22.85546875" style="1" customWidth="1"/>
    <col min="14854" max="14855" width="19.85546875" style="1" customWidth="1"/>
    <col min="14856" max="14856" width="16.42578125" style="1" bestFit="1" customWidth="1"/>
    <col min="14857" max="14857" width="21.28515625" style="1" customWidth="1"/>
    <col min="14858" max="14858" width="10.5703125" style="1" bestFit="1" customWidth="1"/>
    <col min="14859" max="15104" width="9.140625" style="1"/>
    <col min="15105" max="15105" width="44.7109375" style="1" customWidth="1"/>
    <col min="15106" max="15106" width="24.28515625" style="1" customWidth="1"/>
    <col min="15107" max="15107" width="15.28515625" style="1" customWidth="1"/>
    <col min="15108" max="15109" width="22.85546875" style="1" customWidth="1"/>
    <col min="15110" max="15111" width="19.85546875" style="1" customWidth="1"/>
    <col min="15112" max="15112" width="16.42578125" style="1" bestFit="1" customWidth="1"/>
    <col min="15113" max="15113" width="21.28515625" style="1" customWidth="1"/>
    <col min="15114" max="15114" width="10.5703125" style="1" bestFit="1" customWidth="1"/>
    <col min="15115" max="15360" width="9.140625" style="1"/>
    <col min="15361" max="15361" width="44.7109375" style="1" customWidth="1"/>
    <col min="15362" max="15362" width="24.28515625" style="1" customWidth="1"/>
    <col min="15363" max="15363" width="15.28515625" style="1" customWidth="1"/>
    <col min="15364" max="15365" width="22.85546875" style="1" customWidth="1"/>
    <col min="15366" max="15367" width="19.85546875" style="1" customWidth="1"/>
    <col min="15368" max="15368" width="16.42578125" style="1" bestFit="1" customWidth="1"/>
    <col min="15369" max="15369" width="21.28515625" style="1" customWidth="1"/>
    <col min="15370" max="15370" width="10.5703125" style="1" bestFit="1" customWidth="1"/>
    <col min="15371" max="15616" width="9.140625" style="1"/>
    <col min="15617" max="15617" width="44.7109375" style="1" customWidth="1"/>
    <col min="15618" max="15618" width="24.28515625" style="1" customWidth="1"/>
    <col min="15619" max="15619" width="15.28515625" style="1" customWidth="1"/>
    <col min="15620" max="15621" width="22.85546875" style="1" customWidth="1"/>
    <col min="15622" max="15623" width="19.85546875" style="1" customWidth="1"/>
    <col min="15624" max="15624" width="16.42578125" style="1" bestFit="1" customWidth="1"/>
    <col min="15625" max="15625" width="21.28515625" style="1" customWidth="1"/>
    <col min="15626" max="15626" width="10.5703125" style="1" bestFit="1" customWidth="1"/>
    <col min="15627" max="15872" width="9.140625" style="1"/>
    <col min="15873" max="15873" width="44.7109375" style="1" customWidth="1"/>
    <col min="15874" max="15874" width="24.28515625" style="1" customWidth="1"/>
    <col min="15875" max="15875" width="15.28515625" style="1" customWidth="1"/>
    <col min="15876" max="15877" width="22.85546875" style="1" customWidth="1"/>
    <col min="15878" max="15879" width="19.85546875" style="1" customWidth="1"/>
    <col min="15880" max="15880" width="16.42578125" style="1" bestFit="1" customWidth="1"/>
    <col min="15881" max="15881" width="21.28515625" style="1" customWidth="1"/>
    <col min="15882" max="15882" width="10.5703125" style="1" bestFit="1" customWidth="1"/>
    <col min="15883" max="16128" width="9.140625" style="1"/>
    <col min="16129" max="16129" width="44.7109375" style="1" customWidth="1"/>
    <col min="16130" max="16130" width="24.28515625" style="1" customWidth="1"/>
    <col min="16131" max="16131" width="15.28515625" style="1" customWidth="1"/>
    <col min="16132" max="16133" width="22.85546875" style="1" customWidth="1"/>
    <col min="16134" max="16135" width="19.85546875" style="1" customWidth="1"/>
    <col min="16136" max="16136" width="16.42578125" style="1" bestFit="1" customWidth="1"/>
    <col min="16137" max="16137" width="21.28515625" style="1" customWidth="1"/>
    <col min="16138" max="16138" width="10.5703125" style="1" bestFit="1" customWidth="1"/>
    <col min="16139" max="16384" width="9.140625" style="1"/>
  </cols>
  <sheetData>
    <row r="1" spans="1:11" ht="25.5" customHeight="1" thickBot="1" x14ac:dyDescent="0.3">
      <c r="A1" s="60" t="s">
        <v>109</v>
      </c>
      <c r="B1" s="26"/>
      <c r="C1" s="26"/>
      <c r="D1" s="27"/>
      <c r="E1" s="26"/>
      <c r="F1" s="26"/>
      <c r="G1" s="26"/>
      <c r="H1" s="28"/>
      <c r="J1" s="27" t="s">
        <v>97</v>
      </c>
    </row>
    <row r="2" spans="1:11" s="2" customFormat="1" ht="26.25" thickBot="1" x14ac:dyDescent="0.3">
      <c r="A2" s="29" t="s">
        <v>36</v>
      </c>
      <c r="B2" s="30" t="s">
        <v>16</v>
      </c>
      <c r="C2" s="30" t="s">
        <v>15</v>
      </c>
      <c r="D2" s="31" t="s">
        <v>18</v>
      </c>
      <c r="E2" s="30" t="s">
        <v>99</v>
      </c>
      <c r="F2" s="30" t="s">
        <v>21</v>
      </c>
      <c r="G2" s="30" t="s">
        <v>22</v>
      </c>
      <c r="H2" s="32" t="s">
        <v>20</v>
      </c>
      <c r="J2" s="31" t="s">
        <v>18</v>
      </c>
    </row>
    <row r="3" spans="1:11" ht="13.5" hidden="1" thickBot="1" x14ac:dyDescent="0.3">
      <c r="A3" s="33"/>
      <c r="B3" s="34"/>
      <c r="C3" s="35"/>
      <c r="D3" s="35"/>
      <c r="E3" s="36"/>
      <c r="F3" s="37"/>
      <c r="G3" s="36"/>
      <c r="H3" s="38"/>
      <c r="J3" s="35"/>
    </row>
    <row r="4" spans="1:11" s="39" customFormat="1" ht="15.75" x14ac:dyDescent="0.25">
      <c r="A4" s="40" t="s">
        <v>25</v>
      </c>
      <c r="B4" s="41"/>
      <c r="C4" s="41"/>
      <c r="D4" s="41"/>
      <c r="E4" s="41"/>
      <c r="F4" s="42"/>
      <c r="G4" s="42"/>
      <c r="H4" s="43"/>
      <c r="J4" s="41"/>
    </row>
    <row r="5" spans="1:11" x14ac:dyDescent="0.25">
      <c r="A5" s="52" t="s">
        <v>90</v>
      </c>
      <c r="B5" s="53"/>
      <c r="C5" s="54"/>
      <c r="D5" s="55"/>
      <c r="E5" s="56"/>
      <c r="F5" s="57"/>
      <c r="G5" s="56"/>
      <c r="H5" s="58"/>
      <c r="J5" s="167">
        <f>SUM(F6:F9)</f>
        <v>94800</v>
      </c>
      <c r="K5" s="20"/>
    </row>
    <row r="6" spans="1:11" ht="25.5" x14ac:dyDescent="0.25">
      <c r="A6" s="15" t="s">
        <v>72</v>
      </c>
      <c r="B6" s="14" t="s">
        <v>17</v>
      </c>
      <c r="C6" s="16">
        <v>1</v>
      </c>
      <c r="D6" s="20">
        <f>ODD(J6/100)*100</f>
        <v>7500</v>
      </c>
      <c r="E6" s="14">
        <v>6</v>
      </c>
      <c r="F6" s="10">
        <f>C6*D6*E6</f>
        <v>45000</v>
      </c>
      <c r="G6" s="18">
        <v>0.22</v>
      </c>
      <c r="H6" s="19">
        <f>F6+(F6*G6)</f>
        <v>54900</v>
      </c>
      <c r="J6" s="165">
        <v>7388.89</v>
      </c>
      <c r="K6" s="20"/>
    </row>
    <row r="7" spans="1:11" ht="25.5" x14ac:dyDescent="0.25">
      <c r="A7" s="15" t="s">
        <v>1</v>
      </c>
      <c r="B7" s="14" t="s">
        <v>17</v>
      </c>
      <c r="C7" s="16">
        <v>1</v>
      </c>
      <c r="D7" s="20">
        <f>ODD(J7/100)*100</f>
        <v>2900</v>
      </c>
      <c r="E7" s="14">
        <v>6</v>
      </c>
      <c r="F7" s="10">
        <f t="shared" ref="F7:F9" si="0">C7*D7*E7</f>
        <v>17400</v>
      </c>
      <c r="G7" s="18">
        <v>0.22</v>
      </c>
      <c r="H7" s="19">
        <f t="shared" ref="H7:H9" si="1">F7+(F7*G7)</f>
        <v>21228</v>
      </c>
      <c r="J7" s="165">
        <v>2804</v>
      </c>
      <c r="K7" s="20"/>
    </row>
    <row r="8" spans="1:11" ht="25.5" x14ac:dyDescent="0.25">
      <c r="A8" s="15" t="s">
        <v>2</v>
      </c>
      <c r="B8" s="14" t="s">
        <v>17</v>
      </c>
      <c r="C8" s="16">
        <v>1</v>
      </c>
      <c r="D8" s="20">
        <f>ODD(J8/100)*100</f>
        <v>3700</v>
      </c>
      <c r="E8" s="14">
        <v>6</v>
      </c>
      <c r="F8" s="10">
        <f t="shared" si="0"/>
        <v>22200</v>
      </c>
      <c r="G8" s="18">
        <v>0.22</v>
      </c>
      <c r="H8" s="19">
        <f t="shared" si="1"/>
        <v>27084</v>
      </c>
      <c r="J8" s="165">
        <v>3614.18</v>
      </c>
      <c r="K8" s="20"/>
    </row>
    <row r="9" spans="1:11" ht="25.5" x14ac:dyDescent="0.25">
      <c r="A9" s="15" t="s">
        <v>3</v>
      </c>
      <c r="B9" s="14" t="s">
        <v>17</v>
      </c>
      <c r="C9" s="16">
        <v>1</v>
      </c>
      <c r="D9" s="20">
        <f>ODD(J9/100)*100</f>
        <v>1700</v>
      </c>
      <c r="E9" s="14">
        <v>6</v>
      </c>
      <c r="F9" s="10">
        <f t="shared" si="0"/>
        <v>10200</v>
      </c>
      <c r="G9" s="18">
        <v>0.22</v>
      </c>
      <c r="H9" s="19">
        <f t="shared" si="1"/>
        <v>12444</v>
      </c>
      <c r="J9" s="165">
        <v>1665.06</v>
      </c>
      <c r="K9" s="20"/>
    </row>
    <row r="10" spans="1:11" x14ac:dyDescent="0.25">
      <c r="A10" s="52" t="s">
        <v>91</v>
      </c>
      <c r="B10" s="53"/>
      <c r="C10" s="54"/>
      <c r="D10" s="55"/>
      <c r="E10" s="56"/>
      <c r="F10" s="57"/>
      <c r="G10" s="56"/>
      <c r="H10" s="58"/>
      <c r="J10" s="167">
        <f>SUM(F11:F16)</f>
        <v>18720</v>
      </c>
      <c r="K10" s="20"/>
    </row>
    <row r="11" spans="1:11" ht="38.25" x14ac:dyDescent="0.25">
      <c r="A11" s="15" t="s">
        <v>5</v>
      </c>
      <c r="B11" s="14" t="s">
        <v>17</v>
      </c>
      <c r="C11" s="16">
        <v>1</v>
      </c>
      <c r="D11" s="20">
        <f t="shared" ref="D11:D16" si="2">ODD(J11/10)*10</f>
        <v>790</v>
      </c>
      <c r="E11" s="14">
        <v>6</v>
      </c>
      <c r="F11" s="10">
        <f>C11*D11*E11</f>
        <v>4740</v>
      </c>
      <c r="G11" s="18">
        <v>0.22</v>
      </c>
      <c r="H11" s="19">
        <f>F11+(F11*G11)</f>
        <v>5782.8</v>
      </c>
      <c r="J11" s="165">
        <v>780</v>
      </c>
      <c r="K11" s="20"/>
    </row>
    <row r="12" spans="1:11" ht="38.25" x14ac:dyDescent="0.25">
      <c r="A12" s="15" t="s">
        <v>6</v>
      </c>
      <c r="B12" s="14" t="s">
        <v>17</v>
      </c>
      <c r="C12" s="16">
        <v>1</v>
      </c>
      <c r="D12" s="20">
        <f t="shared" si="2"/>
        <v>390</v>
      </c>
      <c r="E12" s="14">
        <v>6</v>
      </c>
      <c r="F12" s="10">
        <f t="shared" ref="F12" si="3">C12*D12*E12</f>
        <v>2340</v>
      </c>
      <c r="G12" s="18">
        <v>0.22</v>
      </c>
      <c r="H12" s="19">
        <f t="shared" ref="H12" si="4">F12+(F12*G12)</f>
        <v>2854.8</v>
      </c>
      <c r="J12" s="166">
        <v>390</v>
      </c>
      <c r="K12" s="20"/>
    </row>
    <row r="13" spans="1:11" ht="38.25" x14ac:dyDescent="0.25">
      <c r="A13" s="15" t="s">
        <v>7</v>
      </c>
      <c r="B13" s="14" t="s">
        <v>17</v>
      </c>
      <c r="C13" s="16">
        <v>1</v>
      </c>
      <c r="D13" s="20">
        <f t="shared" si="2"/>
        <v>390</v>
      </c>
      <c r="E13" s="14">
        <v>6</v>
      </c>
      <c r="F13" s="10">
        <f>C13*D13*E13</f>
        <v>2340</v>
      </c>
      <c r="G13" s="18">
        <v>0.22</v>
      </c>
      <c r="H13" s="19">
        <f>F13+(F13*G13)</f>
        <v>2854.8</v>
      </c>
      <c r="J13" s="165">
        <v>390</v>
      </c>
      <c r="K13" s="20"/>
    </row>
    <row r="14" spans="1:11" ht="38.25" x14ac:dyDescent="0.25">
      <c r="A14" s="15" t="s">
        <v>8</v>
      </c>
      <c r="B14" s="14" t="s">
        <v>17</v>
      </c>
      <c r="C14" s="16">
        <v>1</v>
      </c>
      <c r="D14" s="20">
        <f t="shared" si="2"/>
        <v>450</v>
      </c>
      <c r="E14" s="14">
        <v>6</v>
      </c>
      <c r="F14" s="10">
        <f t="shared" ref="F14:F16" si="5">C14*D14*E14</f>
        <v>2700</v>
      </c>
      <c r="G14" s="18">
        <v>0.22</v>
      </c>
      <c r="H14" s="19">
        <f t="shared" ref="H14:H16" si="6">F14+(F14*G14)</f>
        <v>3294</v>
      </c>
      <c r="J14" s="165">
        <v>442.5</v>
      </c>
      <c r="K14" s="20"/>
    </row>
    <row r="15" spans="1:11" ht="38.25" x14ac:dyDescent="0.25">
      <c r="A15" s="15" t="s">
        <v>9</v>
      </c>
      <c r="B15" s="14" t="s">
        <v>17</v>
      </c>
      <c r="C15" s="16">
        <v>1</v>
      </c>
      <c r="D15" s="20">
        <f t="shared" si="2"/>
        <v>310</v>
      </c>
      <c r="E15" s="14">
        <v>6</v>
      </c>
      <c r="F15" s="10">
        <f t="shared" si="5"/>
        <v>1860</v>
      </c>
      <c r="G15" s="18">
        <v>0.22</v>
      </c>
      <c r="H15" s="19">
        <f t="shared" si="6"/>
        <v>2269.1999999999998</v>
      </c>
      <c r="J15" s="165">
        <v>305.63</v>
      </c>
      <c r="K15" s="20"/>
    </row>
    <row r="16" spans="1:11" ht="38.25" x14ac:dyDescent="0.25">
      <c r="A16" s="15" t="s">
        <v>10</v>
      </c>
      <c r="B16" s="14" t="s">
        <v>17</v>
      </c>
      <c r="C16" s="16">
        <v>1</v>
      </c>
      <c r="D16" s="20">
        <f t="shared" si="2"/>
        <v>790</v>
      </c>
      <c r="E16" s="14">
        <v>6</v>
      </c>
      <c r="F16" s="10">
        <f t="shared" si="5"/>
        <v>4740</v>
      </c>
      <c r="G16" s="18">
        <v>0.22</v>
      </c>
      <c r="H16" s="19">
        <f t="shared" si="6"/>
        <v>5782.8</v>
      </c>
      <c r="J16" s="165">
        <v>780</v>
      </c>
      <c r="K16" s="20"/>
    </row>
    <row r="17" spans="1:12" x14ac:dyDescent="0.25">
      <c r="A17" s="52" t="s">
        <v>116</v>
      </c>
      <c r="B17" s="53"/>
      <c r="C17" s="54"/>
      <c r="D17" s="55"/>
      <c r="E17" s="56"/>
      <c r="F17" s="57"/>
      <c r="G17" s="56"/>
      <c r="H17" s="58"/>
      <c r="J17" s="167">
        <f>SUM(F18:F19)</f>
        <v>12000</v>
      </c>
      <c r="K17" s="20"/>
    </row>
    <row r="18" spans="1:12" ht="38.25" x14ac:dyDescent="0.25">
      <c r="A18" s="15" t="s">
        <v>12</v>
      </c>
      <c r="B18" s="14" t="s">
        <v>17</v>
      </c>
      <c r="C18" s="16">
        <v>1</v>
      </c>
      <c r="D18" s="20">
        <f>ODD(J18/100)*100</f>
        <v>1300</v>
      </c>
      <c r="E18" s="14">
        <v>6</v>
      </c>
      <c r="F18" s="10">
        <f>C18*D18*E18</f>
        <v>7800</v>
      </c>
      <c r="G18" s="18">
        <v>0.22</v>
      </c>
      <c r="H18" s="19">
        <f>F18+(F18*G18)</f>
        <v>9516</v>
      </c>
      <c r="J18" s="165">
        <v>1277.77</v>
      </c>
      <c r="K18" s="20"/>
    </row>
    <row r="19" spans="1:12" ht="38.25" x14ac:dyDescent="0.25">
      <c r="A19" s="15" t="s">
        <v>13</v>
      </c>
      <c r="B19" s="14" t="s">
        <v>17</v>
      </c>
      <c r="C19" s="16">
        <v>1</v>
      </c>
      <c r="D19" s="20">
        <f>ODD(J19/100)*100</f>
        <v>700</v>
      </c>
      <c r="E19" s="14">
        <v>6</v>
      </c>
      <c r="F19" s="10">
        <f t="shared" ref="F19" si="7">C19*D19*E19</f>
        <v>4200</v>
      </c>
      <c r="G19" s="18">
        <v>0.22</v>
      </c>
      <c r="H19" s="19">
        <f t="shared" ref="H19" si="8">F19+(F19*G19)</f>
        <v>5124</v>
      </c>
      <c r="J19" s="165">
        <v>684.94</v>
      </c>
      <c r="K19" s="20"/>
    </row>
    <row r="20" spans="1:12" ht="25.5" customHeight="1" thickBot="1" x14ac:dyDescent="0.3">
      <c r="A20" s="22"/>
      <c r="B20" s="23"/>
      <c r="C20" s="23"/>
      <c r="D20" s="23"/>
      <c r="E20" s="59" t="s">
        <v>89</v>
      </c>
      <c r="F20" s="24">
        <f>SUM(F5:F19)</f>
        <v>125520</v>
      </c>
      <c r="G20" s="24"/>
      <c r="H20" s="25">
        <f>SUM(H5:H19)</f>
        <v>153134.39999999999</v>
      </c>
      <c r="J20" s="23"/>
      <c r="K20" s="20"/>
      <c r="L20" s="6"/>
    </row>
    <row r="21" spans="1:12" ht="13.5" hidden="1" thickBot="1" x14ac:dyDescent="0.3">
      <c r="A21" s="8"/>
      <c r="B21" s="9"/>
      <c r="C21" s="10"/>
      <c r="D21" s="10"/>
      <c r="E21" s="11"/>
      <c r="F21" s="12"/>
      <c r="G21" s="11"/>
      <c r="H21" s="13"/>
      <c r="J21" s="10"/>
      <c r="K21" s="20"/>
    </row>
    <row r="22" spans="1:12" s="39" customFormat="1" ht="15.75" x14ac:dyDescent="0.25">
      <c r="A22" s="40" t="s">
        <v>23</v>
      </c>
      <c r="B22" s="41"/>
      <c r="C22" s="41"/>
      <c r="D22" s="41"/>
      <c r="E22" s="41"/>
      <c r="F22" s="42"/>
      <c r="G22" s="42"/>
      <c r="H22" s="43"/>
      <c r="J22" s="167">
        <f>F23</f>
        <v>69600</v>
      </c>
      <c r="K22" s="20"/>
    </row>
    <row r="23" spans="1:12" ht="25.5" x14ac:dyDescent="0.25">
      <c r="A23" s="15" t="s">
        <v>24</v>
      </c>
      <c r="B23" s="14" t="s">
        <v>17</v>
      </c>
      <c r="C23" s="16">
        <v>1</v>
      </c>
      <c r="D23" s="20">
        <f>ODD(J23/100)*100*4</f>
        <v>11600</v>
      </c>
      <c r="E23" s="14">
        <v>6</v>
      </c>
      <c r="F23" s="10">
        <f>C23*D23*E23</f>
        <v>69600</v>
      </c>
      <c r="G23" s="18">
        <v>0.22</v>
      </c>
      <c r="H23" s="19">
        <f>F23+(F23*G23)</f>
        <v>84912</v>
      </c>
      <c r="J23" s="165">
        <v>2889.27</v>
      </c>
      <c r="K23" s="20"/>
    </row>
    <row r="24" spans="1:12" ht="25.5" customHeight="1" thickBot="1" x14ac:dyDescent="0.3">
      <c r="A24" s="22"/>
      <c r="B24" s="23"/>
      <c r="C24" s="23"/>
      <c r="D24" s="23"/>
      <c r="E24" s="59" t="s">
        <v>92</v>
      </c>
      <c r="F24" s="24">
        <f>SUM(F23:F23)</f>
        <v>69600</v>
      </c>
      <c r="G24" s="24"/>
      <c r="H24" s="25">
        <f>SUM(H23:H23)</f>
        <v>84912</v>
      </c>
      <c r="J24" s="23"/>
      <c r="K24" s="20"/>
    </row>
    <row r="25" spans="1:12" s="39" customFormat="1" ht="15.75" x14ac:dyDescent="0.25">
      <c r="A25" s="40" t="s">
        <v>73</v>
      </c>
      <c r="B25" s="41"/>
      <c r="C25" s="41"/>
      <c r="D25" s="41"/>
      <c r="E25" s="41"/>
      <c r="F25" s="42"/>
      <c r="G25" s="42"/>
      <c r="H25" s="43"/>
      <c r="J25" s="41"/>
      <c r="K25" s="20"/>
    </row>
    <row r="26" spans="1:12" x14ac:dyDescent="0.25">
      <c r="A26" s="52" t="s">
        <v>63</v>
      </c>
      <c r="B26" s="53"/>
      <c r="C26" s="54"/>
      <c r="D26" s="55"/>
      <c r="E26" s="56"/>
      <c r="F26" s="57"/>
      <c r="G26" s="56"/>
      <c r="H26" s="58"/>
      <c r="J26" s="167">
        <f>SUM(F27:F30)</f>
        <v>155400</v>
      </c>
      <c r="K26" s="20"/>
    </row>
    <row r="27" spans="1:12" ht="25.5" x14ac:dyDescent="0.25">
      <c r="A27" s="15" t="s">
        <v>59</v>
      </c>
      <c r="B27" s="14" t="s">
        <v>17</v>
      </c>
      <c r="C27" s="16">
        <v>1</v>
      </c>
      <c r="D27" s="17">
        <v>5200</v>
      </c>
      <c r="E27" s="14">
        <v>6</v>
      </c>
      <c r="F27" s="10">
        <f>C27*D27*E27</f>
        <v>31200</v>
      </c>
      <c r="G27" s="18">
        <v>0.22</v>
      </c>
      <c r="H27" s="19">
        <f>F27+(F27*G27)</f>
        <v>38064</v>
      </c>
      <c r="J27" s="165">
        <v>5200</v>
      </c>
      <c r="K27" s="20"/>
    </row>
    <row r="28" spans="1:12" ht="25.5" x14ac:dyDescent="0.25">
      <c r="A28" s="15" t="s">
        <v>125</v>
      </c>
      <c r="B28" s="14" t="s">
        <v>17</v>
      </c>
      <c r="C28" s="16">
        <v>1</v>
      </c>
      <c r="D28" s="17">
        <v>4800</v>
      </c>
      <c r="E28" s="14">
        <v>6</v>
      </c>
      <c r="F28" s="10">
        <f t="shared" ref="F28:F30" si="9">C28*D28*E28</f>
        <v>28800</v>
      </c>
      <c r="G28" s="18">
        <v>0.22</v>
      </c>
      <c r="H28" s="19">
        <f t="shared" ref="H28:H30" si="10">F28+(F28*G28)</f>
        <v>35136</v>
      </c>
      <c r="J28" s="165">
        <v>4800</v>
      </c>
      <c r="K28" s="20"/>
    </row>
    <row r="29" spans="1:12" ht="25.5" x14ac:dyDescent="0.25">
      <c r="A29" s="15" t="s">
        <v>126</v>
      </c>
      <c r="B29" s="14" t="s">
        <v>17</v>
      </c>
      <c r="C29" s="16">
        <v>1</v>
      </c>
      <c r="D29" s="17">
        <v>4800</v>
      </c>
      <c r="E29" s="14">
        <v>6</v>
      </c>
      <c r="F29" s="10">
        <f t="shared" si="9"/>
        <v>28800</v>
      </c>
      <c r="G29" s="18">
        <v>0.22</v>
      </c>
      <c r="H29" s="19">
        <f t="shared" si="10"/>
        <v>35136</v>
      </c>
      <c r="J29" s="165">
        <v>4800</v>
      </c>
      <c r="K29" s="20"/>
    </row>
    <row r="30" spans="1:12" ht="25.5" x14ac:dyDescent="0.25">
      <c r="A30" s="15" t="s">
        <v>62</v>
      </c>
      <c r="B30" s="14" t="s">
        <v>17</v>
      </c>
      <c r="C30" s="16">
        <v>3</v>
      </c>
      <c r="D30" s="17">
        <v>3700</v>
      </c>
      <c r="E30" s="14">
        <v>6</v>
      </c>
      <c r="F30" s="10">
        <f t="shared" si="9"/>
        <v>66600</v>
      </c>
      <c r="G30" s="18">
        <v>0.22</v>
      </c>
      <c r="H30" s="19">
        <f t="shared" si="10"/>
        <v>81252</v>
      </c>
      <c r="J30" s="165">
        <v>3700</v>
      </c>
      <c r="K30" s="20"/>
    </row>
    <row r="31" spans="1:12" x14ac:dyDescent="0.25">
      <c r="A31" s="52" t="s">
        <v>82</v>
      </c>
      <c r="B31" s="53"/>
      <c r="C31" s="54"/>
      <c r="D31" s="55"/>
      <c r="E31" s="56"/>
      <c r="F31" s="57"/>
      <c r="G31" s="56"/>
      <c r="H31" s="58"/>
      <c r="J31" s="167">
        <f>SUM(F32:F33)</f>
        <v>210600</v>
      </c>
      <c r="K31" s="20"/>
    </row>
    <row r="32" spans="1:12" ht="38.25" x14ac:dyDescent="0.25">
      <c r="A32" s="15" t="s">
        <v>75</v>
      </c>
      <c r="B32" s="14" t="s">
        <v>74</v>
      </c>
      <c r="C32" s="16">
        <v>1</v>
      </c>
      <c r="D32" s="20">
        <f>ODD(J32/100)*100</f>
        <v>19100</v>
      </c>
      <c r="E32" s="14">
        <v>6</v>
      </c>
      <c r="F32" s="10">
        <f t="shared" ref="F32" si="11">C32*D32*E32</f>
        <v>114600</v>
      </c>
      <c r="G32" s="18">
        <v>0.22</v>
      </c>
      <c r="H32" s="19">
        <f t="shared" ref="H32" si="12">F32+(F32*G32)</f>
        <v>139812</v>
      </c>
      <c r="J32" s="20">
        <f>'Appalto - Stima SLA'!D6</f>
        <v>19061.75</v>
      </c>
      <c r="K32" s="20"/>
    </row>
    <row r="33" spans="1:29" ht="38.25" x14ac:dyDescent="0.25">
      <c r="A33" s="15" t="s">
        <v>118</v>
      </c>
      <c r="B33" s="14" t="s">
        <v>74</v>
      </c>
      <c r="C33" s="16">
        <v>1</v>
      </c>
      <c r="D33" s="20">
        <v>16000</v>
      </c>
      <c r="E33" s="14">
        <v>6</v>
      </c>
      <c r="F33" s="10">
        <f>C33*D33*E33</f>
        <v>96000</v>
      </c>
      <c r="G33" s="18">
        <v>0.22</v>
      </c>
      <c r="H33" s="19">
        <f>F33+(F33*G33)</f>
        <v>117120</v>
      </c>
      <c r="J33" s="17">
        <f>'Appalto - Stima SLA'!E7/12</f>
        <v>13339.583333333334</v>
      </c>
      <c r="K33" s="20"/>
    </row>
    <row r="34" spans="1:29" x14ac:dyDescent="0.25">
      <c r="A34" s="52" t="s">
        <v>46</v>
      </c>
      <c r="B34" s="53"/>
      <c r="C34" s="54"/>
      <c r="D34" s="55"/>
      <c r="E34" s="56"/>
      <c r="F34" s="57"/>
      <c r="G34" s="56"/>
      <c r="H34" s="58"/>
      <c r="J34" s="167">
        <f>SUM(F35)</f>
        <v>256200</v>
      </c>
      <c r="K34" s="20"/>
    </row>
    <row r="35" spans="1:29" ht="51" x14ac:dyDescent="0.25">
      <c r="A35" s="15" t="s">
        <v>76</v>
      </c>
      <c r="B35" s="14" t="s">
        <v>74</v>
      </c>
      <c r="C35" s="16">
        <v>1</v>
      </c>
      <c r="D35" s="20">
        <f>ODD(J35/100)*100</f>
        <v>42700</v>
      </c>
      <c r="E35" s="14">
        <v>6</v>
      </c>
      <c r="F35" s="10">
        <f t="shared" ref="F35" si="13">C35*D35*E35</f>
        <v>256200</v>
      </c>
      <c r="G35" s="18">
        <v>0.22</v>
      </c>
      <c r="H35" s="19">
        <f t="shared" ref="H35" si="14">F35+(F35*G35)</f>
        <v>312564</v>
      </c>
      <c r="J35" s="20">
        <f>'Appalto - Stima SLA'!D12</f>
        <v>42503</v>
      </c>
      <c r="K35" s="20"/>
    </row>
    <row r="36" spans="1:29" x14ac:dyDescent="0.25">
      <c r="A36" s="52" t="s">
        <v>53</v>
      </c>
      <c r="B36" s="53"/>
      <c r="C36" s="54"/>
      <c r="D36" s="55"/>
      <c r="E36" s="56"/>
      <c r="F36" s="57"/>
      <c r="G36" s="56"/>
      <c r="H36" s="58"/>
      <c r="J36" s="167">
        <f>SUM(F37)</f>
        <v>31800</v>
      </c>
      <c r="K36" s="20"/>
    </row>
    <row r="37" spans="1:29" ht="51" x14ac:dyDescent="0.25">
      <c r="A37" s="15" t="s">
        <v>77</v>
      </c>
      <c r="B37" s="14" t="s">
        <v>74</v>
      </c>
      <c r="C37" s="16">
        <v>1</v>
      </c>
      <c r="D37" s="20">
        <f>ODD(J37/100)*100</f>
        <v>5300</v>
      </c>
      <c r="E37" s="14">
        <v>6</v>
      </c>
      <c r="F37" s="10">
        <f t="shared" ref="F37" si="15">C37*D37*E37</f>
        <v>31800</v>
      </c>
      <c r="G37" s="18">
        <v>0.22</v>
      </c>
      <c r="H37" s="19">
        <f t="shared" ref="H37" si="16">F37+(F37*G37)</f>
        <v>38796</v>
      </c>
      <c r="J37" s="20">
        <f>'Appalto - Stima SLA'!D16</f>
        <v>5220.25</v>
      </c>
      <c r="K37" s="20"/>
    </row>
    <row r="38" spans="1:29" x14ac:dyDescent="0.25">
      <c r="A38" s="52" t="s">
        <v>78</v>
      </c>
      <c r="B38" s="53"/>
      <c r="C38" s="54"/>
      <c r="D38" s="55"/>
      <c r="E38" s="56"/>
      <c r="F38" s="57"/>
      <c r="G38" s="56"/>
      <c r="H38" s="58"/>
      <c r="J38" s="167">
        <f>SUM(F39)</f>
        <v>48000</v>
      </c>
      <c r="K38" s="20"/>
    </row>
    <row r="39" spans="1:29" ht="38.25" x14ac:dyDescent="0.25">
      <c r="A39" s="15" t="s">
        <v>75</v>
      </c>
      <c r="B39" s="14" t="s">
        <v>74</v>
      </c>
      <c r="C39" s="16">
        <v>1</v>
      </c>
      <c r="D39" s="20">
        <f>J39</f>
        <v>8000</v>
      </c>
      <c r="E39" s="14">
        <v>6</v>
      </c>
      <c r="F39" s="10">
        <f t="shared" ref="F39" si="17">C39*D39*E39</f>
        <v>48000</v>
      </c>
      <c r="G39" s="18">
        <v>0.22</v>
      </c>
      <c r="H39" s="19">
        <f t="shared" ref="H39" si="18">F39+(F39*G39)</f>
        <v>58560</v>
      </c>
      <c r="J39" s="20">
        <f>'Appalto - Stima SLA'!D20</f>
        <v>8000</v>
      </c>
      <c r="K39" s="20"/>
    </row>
    <row r="40" spans="1:29" ht="25.5" customHeight="1" thickBot="1" x14ac:dyDescent="0.3">
      <c r="A40" s="44"/>
      <c r="B40" s="45"/>
      <c r="C40" s="45"/>
      <c r="D40" s="45"/>
      <c r="E40" s="59" t="s">
        <v>65</v>
      </c>
      <c r="F40" s="46">
        <f>SUM(F26:F39)</f>
        <v>702000</v>
      </c>
      <c r="G40" s="46"/>
      <c r="H40" s="47">
        <f>SUM(H26:H39)</f>
        <v>856440</v>
      </c>
      <c r="J40" s="45"/>
      <c r="K40" s="20"/>
    </row>
    <row r="41" spans="1:29" s="39" customFormat="1" ht="15.75" x14ac:dyDescent="0.25">
      <c r="A41" s="40" t="s">
        <v>70</v>
      </c>
      <c r="B41" s="41"/>
      <c r="C41" s="41"/>
      <c r="D41" s="41"/>
      <c r="E41" s="41"/>
      <c r="F41" s="42"/>
      <c r="G41" s="42"/>
      <c r="H41" s="43"/>
      <c r="J41" s="167">
        <f>SUM(F42)</f>
        <v>150000</v>
      </c>
      <c r="K41" s="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38.25" x14ac:dyDescent="0.25">
      <c r="A42" s="15" t="s">
        <v>93</v>
      </c>
      <c r="B42" s="14" t="s">
        <v>17</v>
      </c>
      <c r="C42" s="16">
        <v>1</v>
      </c>
      <c r="D42" s="17">
        <v>25000</v>
      </c>
      <c r="E42" s="14">
        <v>6</v>
      </c>
      <c r="F42" s="10">
        <f>C42*D42*E42</f>
        <v>150000</v>
      </c>
      <c r="G42" s="18">
        <v>0.22</v>
      </c>
      <c r="H42" s="19">
        <f>F42+(F42*G42)</f>
        <v>183000</v>
      </c>
      <c r="J42" s="165">
        <v>25000</v>
      </c>
      <c r="K42" s="20"/>
    </row>
    <row r="43" spans="1:29" ht="25.5" customHeight="1" thickBot="1" x14ac:dyDescent="0.3">
      <c r="A43" s="22"/>
      <c r="B43" s="23"/>
      <c r="C43" s="23"/>
      <c r="D43" s="23"/>
      <c r="E43" s="59" t="s">
        <v>71</v>
      </c>
      <c r="F43" s="24">
        <f>SUM(F42:F42)</f>
        <v>150000</v>
      </c>
      <c r="G43" s="24"/>
      <c r="H43" s="25">
        <f>SUM(H42:H42)</f>
        <v>183000</v>
      </c>
      <c r="J43" s="23"/>
      <c r="K43" s="20"/>
    </row>
    <row r="44" spans="1:29" s="39" customFormat="1" ht="15.75" x14ac:dyDescent="0.25">
      <c r="A44" s="40" t="s">
        <v>119</v>
      </c>
      <c r="B44" s="41"/>
      <c r="C44" s="41"/>
      <c r="D44" s="41"/>
      <c r="E44" s="41"/>
      <c r="F44" s="42"/>
      <c r="G44" s="42"/>
      <c r="H44" s="43"/>
      <c r="I44" s="1"/>
      <c r="J44" s="167">
        <f>SUM(F46)</f>
        <v>48000</v>
      </c>
      <c r="K44" s="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5" t="s">
        <v>94</v>
      </c>
      <c r="B45" s="14" t="s">
        <v>95</v>
      </c>
      <c r="C45" s="16"/>
      <c r="D45" s="17"/>
      <c r="E45" s="14"/>
      <c r="F45" s="10">
        <f>C45*D45*E45</f>
        <v>0</v>
      </c>
      <c r="G45" s="18">
        <v>0.22</v>
      </c>
      <c r="H45" s="19">
        <f>F45+(F45*G45)</f>
        <v>0</v>
      </c>
      <c r="J45" s="165">
        <v>200000</v>
      </c>
      <c r="K45" s="20"/>
    </row>
    <row r="46" spans="1:29" ht="38.25" x14ac:dyDescent="0.25">
      <c r="A46" s="15" t="s">
        <v>120</v>
      </c>
      <c r="B46" s="14" t="s">
        <v>95</v>
      </c>
      <c r="C46" s="16">
        <v>1</v>
      </c>
      <c r="D46" s="17">
        <v>8000</v>
      </c>
      <c r="E46" s="14">
        <v>6</v>
      </c>
      <c r="F46" s="10">
        <f>C46*D46*E46</f>
        <v>48000</v>
      </c>
      <c r="G46" s="18">
        <v>0.22</v>
      </c>
      <c r="H46" s="19">
        <f>F46+(F46*G46)</f>
        <v>58560</v>
      </c>
      <c r="J46" s="165">
        <v>200000</v>
      </c>
      <c r="K46" s="20"/>
    </row>
    <row r="47" spans="1:29" ht="25.5" customHeight="1" thickBot="1" x14ac:dyDescent="0.3">
      <c r="A47" s="22"/>
      <c r="B47" s="23"/>
      <c r="C47" s="23"/>
      <c r="D47" s="23"/>
      <c r="E47" s="59" t="s">
        <v>71</v>
      </c>
      <c r="F47" s="24">
        <f>SUM(F45:F46)</f>
        <v>48000</v>
      </c>
      <c r="G47" s="24"/>
      <c r="H47" s="25">
        <f>SUM(H45:H46)</f>
        <v>58560</v>
      </c>
      <c r="J47" s="23"/>
      <c r="K47" s="20"/>
    </row>
    <row r="48" spans="1:29" s="39" customFormat="1" ht="28.5" customHeight="1" x14ac:dyDescent="0.25">
      <c r="A48" s="40"/>
      <c r="B48" s="41"/>
      <c r="C48" s="41"/>
      <c r="D48" s="41"/>
      <c r="E48" s="200" t="s">
        <v>110</v>
      </c>
      <c r="F48" s="42">
        <f>F20+F24+F40+F43+F47</f>
        <v>1095120</v>
      </c>
      <c r="G48" s="42"/>
      <c r="H48" s="43">
        <f>H20+H24+H40+H43+H47</f>
        <v>1336046.3999999999</v>
      </c>
      <c r="I48" s="1"/>
      <c r="J48" s="167"/>
      <c r="K48" s="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51" spans="3:8" x14ac:dyDescent="0.25">
      <c r="H51" s="114"/>
    </row>
    <row r="52" spans="3:8" x14ac:dyDescent="0.25">
      <c r="E52" s="5"/>
      <c r="G52" s="5"/>
      <c r="H52" s="5"/>
    </row>
    <row r="54" spans="3:8" x14ac:dyDescent="0.25">
      <c r="C54" s="6"/>
    </row>
    <row r="56" spans="3:8" x14ac:dyDescent="0.25">
      <c r="C56" s="6"/>
    </row>
  </sheetData>
  <pageMargins left="0.70866141732283472" right="0.70866141732283472" top="0.94488188976377963" bottom="0.74803149606299213" header="0.31496062992125984" footer="0.31496062992125984"/>
  <pageSetup paperSize="9" scale="76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G21" sqref="G21"/>
    </sheetView>
  </sheetViews>
  <sheetFormatPr defaultRowHeight="12.75" x14ac:dyDescent="0.25"/>
  <cols>
    <col min="1" max="1" width="6.7109375" style="1" customWidth="1"/>
    <col min="2" max="2" width="30.7109375" style="1" customWidth="1"/>
    <col min="3" max="4" width="10.7109375" style="1" customWidth="1"/>
    <col min="5" max="5" width="15.7109375" style="6" customWidth="1"/>
    <col min="6" max="6" width="10.7109375" style="1" customWidth="1"/>
    <col min="7" max="9" width="15.7109375" style="1" customWidth="1"/>
    <col min="10" max="10" width="10.5703125" style="1" bestFit="1" customWidth="1"/>
    <col min="11" max="256" width="9.140625" style="1"/>
    <col min="257" max="257" width="44.7109375" style="1" customWidth="1"/>
    <col min="258" max="258" width="24.28515625" style="1" customWidth="1"/>
    <col min="259" max="259" width="15.28515625" style="1" customWidth="1"/>
    <col min="260" max="261" width="22.85546875" style="1" customWidth="1"/>
    <col min="262" max="263" width="19.85546875" style="1" customWidth="1"/>
    <col min="264" max="264" width="16.42578125" style="1" bestFit="1" customWidth="1"/>
    <col min="265" max="265" width="21.28515625" style="1" customWidth="1"/>
    <col min="266" max="266" width="10.5703125" style="1" bestFit="1" customWidth="1"/>
    <col min="267" max="512" width="9.140625" style="1"/>
    <col min="513" max="513" width="44.7109375" style="1" customWidth="1"/>
    <col min="514" max="514" width="24.28515625" style="1" customWidth="1"/>
    <col min="515" max="515" width="15.28515625" style="1" customWidth="1"/>
    <col min="516" max="517" width="22.85546875" style="1" customWidth="1"/>
    <col min="518" max="519" width="19.85546875" style="1" customWidth="1"/>
    <col min="520" max="520" width="16.42578125" style="1" bestFit="1" customWidth="1"/>
    <col min="521" max="521" width="21.28515625" style="1" customWidth="1"/>
    <col min="522" max="522" width="10.5703125" style="1" bestFit="1" customWidth="1"/>
    <col min="523" max="768" width="9.140625" style="1"/>
    <col min="769" max="769" width="44.7109375" style="1" customWidth="1"/>
    <col min="770" max="770" width="24.28515625" style="1" customWidth="1"/>
    <col min="771" max="771" width="15.28515625" style="1" customWidth="1"/>
    <col min="772" max="773" width="22.85546875" style="1" customWidth="1"/>
    <col min="774" max="775" width="19.85546875" style="1" customWidth="1"/>
    <col min="776" max="776" width="16.42578125" style="1" bestFit="1" customWidth="1"/>
    <col min="777" max="777" width="21.28515625" style="1" customWidth="1"/>
    <col min="778" max="778" width="10.5703125" style="1" bestFit="1" customWidth="1"/>
    <col min="779" max="1024" width="9.140625" style="1"/>
    <col min="1025" max="1025" width="44.7109375" style="1" customWidth="1"/>
    <col min="1026" max="1026" width="24.28515625" style="1" customWidth="1"/>
    <col min="1027" max="1027" width="15.28515625" style="1" customWidth="1"/>
    <col min="1028" max="1029" width="22.85546875" style="1" customWidth="1"/>
    <col min="1030" max="1031" width="19.85546875" style="1" customWidth="1"/>
    <col min="1032" max="1032" width="16.42578125" style="1" bestFit="1" customWidth="1"/>
    <col min="1033" max="1033" width="21.28515625" style="1" customWidth="1"/>
    <col min="1034" max="1034" width="10.5703125" style="1" bestFit="1" customWidth="1"/>
    <col min="1035" max="1280" width="9.140625" style="1"/>
    <col min="1281" max="1281" width="44.7109375" style="1" customWidth="1"/>
    <col min="1282" max="1282" width="24.28515625" style="1" customWidth="1"/>
    <col min="1283" max="1283" width="15.28515625" style="1" customWidth="1"/>
    <col min="1284" max="1285" width="22.85546875" style="1" customWidth="1"/>
    <col min="1286" max="1287" width="19.85546875" style="1" customWidth="1"/>
    <col min="1288" max="1288" width="16.42578125" style="1" bestFit="1" customWidth="1"/>
    <col min="1289" max="1289" width="21.28515625" style="1" customWidth="1"/>
    <col min="1290" max="1290" width="10.5703125" style="1" bestFit="1" customWidth="1"/>
    <col min="1291" max="1536" width="9.140625" style="1"/>
    <col min="1537" max="1537" width="44.7109375" style="1" customWidth="1"/>
    <col min="1538" max="1538" width="24.28515625" style="1" customWidth="1"/>
    <col min="1539" max="1539" width="15.28515625" style="1" customWidth="1"/>
    <col min="1540" max="1541" width="22.85546875" style="1" customWidth="1"/>
    <col min="1542" max="1543" width="19.85546875" style="1" customWidth="1"/>
    <col min="1544" max="1544" width="16.42578125" style="1" bestFit="1" customWidth="1"/>
    <col min="1545" max="1545" width="21.28515625" style="1" customWidth="1"/>
    <col min="1546" max="1546" width="10.5703125" style="1" bestFit="1" customWidth="1"/>
    <col min="1547" max="1792" width="9.140625" style="1"/>
    <col min="1793" max="1793" width="44.7109375" style="1" customWidth="1"/>
    <col min="1794" max="1794" width="24.28515625" style="1" customWidth="1"/>
    <col min="1795" max="1795" width="15.28515625" style="1" customWidth="1"/>
    <col min="1796" max="1797" width="22.85546875" style="1" customWidth="1"/>
    <col min="1798" max="1799" width="19.85546875" style="1" customWidth="1"/>
    <col min="1800" max="1800" width="16.42578125" style="1" bestFit="1" customWidth="1"/>
    <col min="1801" max="1801" width="21.28515625" style="1" customWidth="1"/>
    <col min="1802" max="1802" width="10.5703125" style="1" bestFit="1" customWidth="1"/>
    <col min="1803" max="2048" width="9.140625" style="1"/>
    <col min="2049" max="2049" width="44.7109375" style="1" customWidth="1"/>
    <col min="2050" max="2050" width="24.28515625" style="1" customWidth="1"/>
    <col min="2051" max="2051" width="15.28515625" style="1" customWidth="1"/>
    <col min="2052" max="2053" width="22.85546875" style="1" customWidth="1"/>
    <col min="2054" max="2055" width="19.85546875" style="1" customWidth="1"/>
    <col min="2056" max="2056" width="16.42578125" style="1" bestFit="1" customWidth="1"/>
    <col min="2057" max="2057" width="21.28515625" style="1" customWidth="1"/>
    <col min="2058" max="2058" width="10.5703125" style="1" bestFit="1" customWidth="1"/>
    <col min="2059" max="2304" width="9.140625" style="1"/>
    <col min="2305" max="2305" width="44.7109375" style="1" customWidth="1"/>
    <col min="2306" max="2306" width="24.28515625" style="1" customWidth="1"/>
    <col min="2307" max="2307" width="15.28515625" style="1" customWidth="1"/>
    <col min="2308" max="2309" width="22.85546875" style="1" customWidth="1"/>
    <col min="2310" max="2311" width="19.85546875" style="1" customWidth="1"/>
    <col min="2312" max="2312" width="16.42578125" style="1" bestFit="1" customWidth="1"/>
    <col min="2313" max="2313" width="21.28515625" style="1" customWidth="1"/>
    <col min="2314" max="2314" width="10.5703125" style="1" bestFit="1" customWidth="1"/>
    <col min="2315" max="2560" width="9.140625" style="1"/>
    <col min="2561" max="2561" width="44.7109375" style="1" customWidth="1"/>
    <col min="2562" max="2562" width="24.28515625" style="1" customWidth="1"/>
    <col min="2563" max="2563" width="15.28515625" style="1" customWidth="1"/>
    <col min="2564" max="2565" width="22.85546875" style="1" customWidth="1"/>
    <col min="2566" max="2567" width="19.85546875" style="1" customWidth="1"/>
    <col min="2568" max="2568" width="16.42578125" style="1" bestFit="1" customWidth="1"/>
    <col min="2569" max="2569" width="21.28515625" style="1" customWidth="1"/>
    <col min="2570" max="2570" width="10.5703125" style="1" bestFit="1" customWidth="1"/>
    <col min="2571" max="2816" width="9.140625" style="1"/>
    <col min="2817" max="2817" width="44.7109375" style="1" customWidth="1"/>
    <col min="2818" max="2818" width="24.28515625" style="1" customWidth="1"/>
    <col min="2819" max="2819" width="15.28515625" style="1" customWidth="1"/>
    <col min="2820" max="2821" width="22.85546875" style="1" customWidth="1"/>
    <col min="2822" max="2823" width="19.85546875" style="1" customWidth="1"/>
    <col min="2824" max="2824" width="16.42578125" style="1" bestFit="1" customWidth="1"/>
    <col min="2825" max="2825" width="21.28515625" style="1" customWidth="1"/>
    <col min="2826" max="2826" width="10.5703125" style="1" bestFit="1" customWidth="1"/>
    <col min="2827" max="3072" width="9.140625" style="1"/>
    <col min="3073" max="3073" width="44.7109375" style="1" customWidth="1"/>
    <col min="3074" max="3074" width="24.28515625" style="1" customWidth="1"/>
    <col min="3075" max="3075" width="15.28515625" style="1" customWidth="1"/>
    <col min="3076" max="3077" width="22.85546875" style="1" customWidth="1"/>
    <col min="3078" max="3079" width="19.85546875" style="1" customWidth="1"/>
    <col min="3080" max="3080" width="16.42578125" style="1" bestFit="1" customWidth="1"/>
    <col min="3081" max="3081" width="21.28515625" style="1" customWidth="1"/>
    <col min="3082" max="3082" width="10.5703125" style="1" bestFit="1" customWidth="1"/>
    <col min="3083" max="3328" width="9.140625" style="1"/>
    <col min="3329" max="3329" width="44.7109375" style="1" customWidth="1"/>
    <col min="3330" max="3330" width="24.28515625" style="1" customWidth="1"/>
    <col min="3331" max="3331" width="15.28515625" style="1" customWidth="1"/>
    <col min="3332" max="3333" width="22.85546875" style="1" customWidth="1"/>
    <col min="3334" max="3335" width="19.85546875" style="1" customWidth="1"/>
    <col min="3336" max="3336" width="16.42578125" style="1" bestFit="1" customWidth="1"/>
    <col min="3337" max="3337" width="21.28515625" style="1" customWidth="1"/>
    <col min="3338" max="3338" width="10.5703125" style="1" bestFit="1" customWidth="1"/>
    <col min="3339" max="3584" width="9.140625" style="1"/>
    <col min="3585" max="3585" width="44.7109375" style="1" customWidth="1"/>
    <col min="3586" max="3586" width="24.28515625" style="1" customWidth="1"/>
    <col min="3587" max="3587" width="15.28515625" style="1" customWidth="1"/>
    <col min="3588" max="3589" width="22.85546875" style="1" customWidth="1"/>
    <col min="3590" max="3591" width="19.85546875" style="1" customWidth="1"/>
    <col min="3592" max="3592" width="16.42578125" style="1" bestFit="1" customWidth="1"/>
    <col min="3593" max="3593" width="21.28515625" style="1" customWidth="1"/>
    <col min="3594" max="3594" width="10.5703125" style="1" bestFit="1" customWidth="1"/>
    <col min="3595" max="3840" width="9.140625" style="1"/>
    <col min="3841" max="3841" width="44.7109375" style="1" customWidth="1"/>
    <col min="3842" max="3842" width="24.28515625" style="1" customWidth="1"/>
    <col min="3843" max="3843" width="15.28515625" style="1" customWidth="1"/>
    <col min="3844" max="3845" width="22.85546875" style="1" customWidth="1"/>
    <col min="3846" max="3847" width="19.85546875" style="1" customWidth="1"/>
    <col min="3848" max="3848" width="16.42578125" style="1" bestFit="1" customWidth="1"/>
    <col min="3849" max="3849" width="21.28515625" style="1" customWidth="1"/>
    <col min="3850" max="3850" width="10.5703125" style="1" bestFit="1" customWidth="1"/>
    <col min="3851" max="4096" width="9.140625" style="1"/>
    <col min="4097" max="4097" width="44.7109375" style="1" customWidth="1"/>
    <col min="4098" max="4098" width="24.28515625" style="1" customWidth="1"/>
    <col min="4099" max="4099" width="15.28515625" style="1" customWidth="1"/>
    <col min="4100" max="4101" width="22.85546875" style="1" customWidth="1"/>
    <col min="4102" max="4103" width="19.85546875" style="1" customWidth="1"/>
    <col min="4104" max="4104" width="16.42578125" style="1" bestFit="1" customWidth="1"/>
    <col min="4105" max="4105" width="21.28515625" style="1" customWidth="1"/>
    <col min="4106" max="4106" width="10.5703125" style="1" bestFit="1" customWidth="1"/>
    <col min="4107" max="4352" width="9.140625" style="1"/>
    <col min="4353" max="4353" width="44.7109375" style="1" customWidth="1"/>
    <col min="4354" max="4354" width="24.28515625" style="1" customWidth="1"/>
    <col min="4355" max="4355" width="15.28515625" style="1" customWidth="1"/>
    <col min="4356" max="4357" width="22.85546875" style="1" customWidth="1"/>
    <col min="4358" max="4359" width="19.85546875" style="1" customWidth="1"/>
    <col min="4360" max="4360" width="16.42578125" style="1" bestFit="1" customWidth="1"/>
    <col min="4361" max="4361" width="21.28515625" style="1" customWidth="1"/>
    <col min="4362" max="4362" width="10.5703125" style="1" bestFit="1" customWidth="1"/>
    <col min="4363" max="4608" width="9.140625" style="1"/>
    <col min="4609" max="4609" width="44.7109375" style="1" customWidth="1"/>
    <col min="4610" max="4610" width="24.28515625" style="1" customWidth="1"/>
    <col min="4611" max="4611" width="15.28515625" style="1" customWidth="1"/>
    <col min="4612" max="4613" width="22.85546875" style="1" customWidth="1"/>
    <col min="4614" max="4615" width="19.85546875" style="1" customWidth="1"/>
    <col min="4616" max="4616" width="16.42578125" style="1" bestFit="1" customWidth="1"/>
    <col min="4617" max="4617" width="21.28515625" style="1" customWidth="1"/>
    <col min="4618" max="4618" width="10.5703125" style="1" bestFit="1" customWidth="1"/>
    <col min="4619" max="4864" width="9.140625" style="1"/>
    <col min="4865" max="4865" width="44.7109375" style="1" customWidth="1"/>
    <col min="4866" max="4866" width="24.28515625" style="1" customWidth="1"/>
    <col min="4867" max="4867" width="15.28515625" style="1" customWidth="1"/>
    <col min="4868" max="4869" width="22.85546875" style="1" customWidth="1"/>
    <col min="4870" max="4871" width="19.85546875" style="1" customWidth="1"/>
    <col min="4872" max="4872" width="16.42578125" style="1" bestFit="1" customWidth="1"/>
    <col min="4873" max="4873" width="21.28515625" style="1" customWidth="1"/>
    <col min="4874" max="4874" width="10.5703125" style="1" bestFit="1" customWidth="1"/>
    <col min="4875" max="5120" width="9.140625" style="1"/>
    <col min="5121" max="5121" width="44.7109375" style="1" customWidth="1"/>
    <col min="5122" max="5122" width="24.28515625" style="1" customWidth="1"/>
    <col min="5123" max="5123" width="15.28515625" style="1" customWidth="1"/>
    <col min="5124" max="5125" width="22.85546875" style="1" customWidth="1"/>
    <col min="5126" max="5127" width="19.85546875" style="1" customWidth="1"/>
    <col min="5128" max="5128" width="16.42578125" style="1" bestFit="1" customWidth="1"/>
    <col min="5129" max="5129" width="21.28515625" style="1" customWidth="1"/>
    <col min="5130" max="5130" width="10.5703125" style="1" bestFit="1" customWidth="1"/>
    <col min="5131" max="5376" width="9.140625" style="1"/>
    <col min="5377" max="5377" width="44.7109375" style="1" customWidth="1"/>
    <col min="5378" max="5378" width="24.28515625" style="1" customWidth="1"/>
    <col min="5379" max="5379" width="15.28515625" style="1" customWidth="1"/>
    <col min="5380" max="5381" width="22.85546875" style="1" customWidth="1"/>
    <col min="5382" max="5383" width="19.85546875" style="1" customWidth="1"/>
    <col min="5384" max="5384" width="16.42578125" style="1" bestFit="1" customWidth="1"/>
    <col min="5385" max="5385" width="21.28515625" style="1" customWidth="1"/>
    <col min="5386" max="5386" width="10.5703125" style="1" bestFit="1" customWidth="1"/>
    <col min="5387" max="5632" width="9.140625" style="1"/>
    <col min="5633" max="5633" width="44.7109375" style="1" customWidth="1"/>
    <col min="5634" max="5634" width="24.28515625" style="1" customWidth="1"/>
    <col min="5635" max="5635" width="15.28515625" style="1" customWidth="1"/>
    <col min="5636" max="5637" width="22.85546875" style="1" customWidth="1"/>
    <col min="5638" max="5639" width="19.85546875" style="1" customWidth="1"/>
    <col min="5640" max="5640" width="16.42578125" style="1" bestFit="1" customWidth="1"/>
    <col min="5641" max="5641" width="21.28515625" style="1" customWidth="1"/>
    <col min="5642" max="5642" width="10.5703125" style="1" bestFit="1" customWidth="1"/>
    <col min="5643" max="5888" width="9.140625" style="1"/>
    <col min="5889" max="5889" width="44.7109375" style="1" customWidth="1"/>
    <col min="5890" max="5890" width="24.28515625" style="1" customWidth="1"/>
    <col min="5891" max="5891" width="15.28515625" style="1" customWidth="1"/>
    <col min="5892" max="5893" width="22.85546875" style="1" customWidth="1"/>
    <col min="5894" max="5895" width="19.85546875" style="1" customWidth="1"/>
    <col min="5896" max="5896" width="16.42578125" style="1" bestFit="1" customWidth="1"/>
    <col min="5897" max="5897" width="21.28515625" style="1" customWidth="1"/>
    <col min="5898" max="5898" width="10.5703125" style="1" bestFit="1" customWidth="1"/>
    <col min="5899" max="6144" width="9.140625" style="1"/>
    <col min="6145" max="6145" width="44.7109375" style="1" customWidth="1"/>
    <col min="6146" max="6146" width="24.28515625" style="1" customWidth="1"/>
    <col min="6147" max="6147" width="15.28515625" style="1" customWidth="1"/>
    <col min="6148" max="6149" width="22.85546875" style="1" customWidth="1"/>
    <col min="6150" max="6151" width="19.85546875" style="1" customWidth="1"/>
    <col min="6152" max="6152" width="16.42578125" style="1" bestFit="1" customWidth="1"/>
    <col min="6153" max="6153" width="21.28515625" style="1" customWidth="1"/>
    <col min="6154" max="6154" width="10.5703125" style="1" bestFit="1" customWidth="1"/>
    <col min="6155" max="6400" width="9.140625" style="1"/>
    <col min="6401" max="6401" width="44.7109375" style="1" customWidth="1"/>
    <col min="6402" max="6402" width="24.28515625" style="1" customWidth="1"/>
    <col min="6403" max="6403" width="15.28515625" style="1" customWidth="1"/>
    <col min="6404" max="6405" width="22.85546875" style="1" customWidth="1"/>
    <col min="6406" max="6407" width="19.85546875" style="1" customWidth="1"/>
    <col min="6408" max="6408" width="16.42578125" style="1" bestFit="1" customWidth="1"/>
    <col min="6409" max="6409" width="21.28515625" style="1" customWidth="1"/>
    <col min="6410" max="6410" width="10.5703125" style="1" bestFit="1" customWidth="1"/>
    <col min="6411" max="6656" width="9.140625" style="1"/>
    <col min="6657" max="6657" width="44.7109375" style="1" customWidth="1"/>
    <col min="6658" max="6658" width="24.28515625" style="1" customWidth="1"/>
    <col min="6659" max="6659" width="15.28515625" style="1" customWidth="1"/>
    <col min="6660" max="6661" width="22.85546875" style="1" customWidth="1"/>
    <col min="6662" max="6663" width="19.85546875" style="1" customWidth="1"/>
    <col min="6664" max="6664" width="16.42578125" style="1" bestFit="1" customWidth="1"/>
    <col min="6665" max="6665" width="21.28515625" style="1" customWidth="1"/>
    <col min="6666" max="6666" width="10.5703125" style="1" bestFit="1" customWidth="1"/>
    <col min="6667" max="6912" width="9.140625" style="1"/>
    <col min="6913" max="6913" width="44.7109375" style="1" customWidth="1"/>
    <col min="6914" max="6914" width="24.28515625" style="1" customWidth="1"/>
    <col min="6915" max="6915" width="15.28515625" style="1" customWidth="1"/>
    <col min="6916" max="6917" width="22.85546875" style="1" customWidth="1"/>
    <col min="6918" max="6919" width="19.85546875" style="1" customWidth="1"/>
    <col min="6920" max="6920" width="16.42578125" style="1" bestFit="1" customWidth="1"/>
    <col min="6921" max="6921" width="21.28515625" style="1" customWidth="1"/>
    <col min="6922" max="6922" width="10.5703125" style="1" bestFit="1" customWidth="1"/>
    <col min="6923" max="7168" width="9.140625" style="1"/>
    <col min="7169" max="7169" width="44.7109375" style="1" customWidth="1"/>
    <col min="7170" max="7170" width="24.28515625" style="1" customWidth="1"/>
    <col min="7171" max="7171" width="15.28515625" style="1" customWidth="1"/>
    <col min="7172" max="7173" width="22.85546875" style="1" customWidth="1"/>
    <col min="7174" max="7175" width="19.85546875" style="1" customWidth="1"/>
    <col min="7176" max="7176" width="16.42578125" style="1" bestFit="1" customWidth="1"/>
    <col min="7177" max="7177" width="21.28515625" style="1" customWidth="1"/>
    <col min="7178" max="7178" width="10.5703125" style="1" bestFit="1" customWidth="1"/>
    <col min="7179" max="7424" width="9.140625" style="1"/>
    <col min="7425" max="7425" width="44.7109375" style="1" customWidth="1"/>
    <col min="7426" max="7426" width="24.28515625" style="1" customWidth="1"/>
    <col min="7427" max="7427" width="15.28515625" style="1" customWidth="1"/>
    <col min="7428" max="7429" width="22.85546875" style="1" customWidth="1"/>
    <col min="7430" max="7431" width="19.85546875" style="1" customWidth="1"/>
    <col min="7432" max="7432" width="16.42578125" style="1" bestFit="1" customWidth="1"/>
    <col min="7433" max="7433" width="21.28515625" style="1" customWidth="1"/>
    <col min="7434" max="7434" width="10.5703125" style="1" bestFit="1" customWidth="1"/>
    <col min="7435" max="7680" width="9.140625" style="1"/>
    <col min="7681" max="7681" width="44.7109375" style="1" customWidth="1"/>
    <col min="7682" max="7682" width="24.28515625" style="1" customWidth="1"/>
    <col min="7683" max="7683" width="15.28515625" style="1" customWidth="1"/>
    <col min="7684" max="7685" width="22.85546875" style="1" customWidth="1"/>
    <col min="7686" max="7687" width="19.85546875" style="1" customWidth="1"/>
    <col min="7688" max="7688" width="16.42578125" style="1" bestFit="1" customWidth="1"/>
    <col min="7689" max="7689" width="21.28515625" style="1" customWidth="1"/>
    <col min="7690" max="7690" width="10.5703125" style="1" bestFit="1" customWidth="1"/>
    <col min="7691" max="7936" width="9.140625" style="1"/>
    <col min="7937" max="7937" width="44.7109375" style="1" customWidth="1"/>
    <col min="7938" max="7938" width="24.28515625" style="1" customWidth="1"/>
    <col min="7939" max="7939" width="15.28515625" style="1" customWidth="1"/>
    <col min="7940" max="7941" width="22.85546875" style="1" customWidth="1"/>
    <col min="7942" max="7943" width="19.85546875" style="1" customWidth="1"/>
    <col min="7944" max="7944" width="16.42578125" style="1" bestFit="1" customWidth="1"/>
    <col min="7945" max="7945" width="21.28515625" style="1" customWidth="1"/>
    <col min="7946" max="7946" width="10.5703125" style="1" bestFit="1" customWidth="1"/>
    <col min="7947" max="8192" width="9.140625" style="1"/>
    <col min="8193" max="8193" width="44.7109375" style="1" customWidth="1"/>
    <col min="8194" max="8194" width="24.28515625" style="1" customWidth="1"/>
    <col min="8195" max="8195" width="15.28515625" style="1" customWidth="1"/>
    <col min="8196" max="8197" width="22.85546875" style="1" customWidth="1"/>
    <col min="8198" max="8199" width="19.85546875" style="1" customWidth="1"/>
    <col min="8200" max="8200" width="16.42578125" style="1" bestFit="1" customWidth="1"/>
    <col min="8201" max="8201" width="21.28515625" style="1" customWidth="1"/>
    <col min="8202" max="8202" width="10.5703125" style="1" bestFit="1" customWidth="1"/>
    <col min="8203" max="8448" width="9.140625" style="1"/>
    <col min="8449" max="8449" width="44.7109375" style="1" customWidth="1"/>
    <col min="8450" max="8450" width="24.28515625" style="1" customWidth="1"/>
    <col min="8451" max="8451" width="15.28515625" style="1" customWidth="1"/>
    <col min="8452" max="8453" width="22.85546875" style="1" customWidth="1"/>
    <col min="8454" max="8455" width="19.85546875" style="1" customWidth="1"/>
    <col min="8456" max="8456" width="16.42578125" style="1" bestFit="1" customWidth="1"/>
    <col min="8457" max="8457" width="21.28515625" style="1" customWidth="1"/>
    <col min="8458" max="8458" width="10.5703125" style="1" bestFit="1" customWidth="1"/>
    <col min="8459" max="8704" width="9.140625" style="1"/>
    <col min="8705" max="8705" width="44.7109375" style="1" customWidth="1"/>
    <col min="8706" max="8706" width="24.28515625" style="1" customWidth="1"/>
    <col min="8707" max="8707" width="15.28515625" style="1" customWidth="1"/>
    <col min="8708" max="8709" width="22.85546875" style="1" customWidth="1"/>
    <col min="8710" max="8711" width="19.85546875" style="1" customWidth="1"/>
    <col min="8712" max="8712" width="16.42578125" style="1" bestFit="1" customWidth="1"/>
    <col min="8713" max="8713" width="21.28515625" style="1" customWidth="1"/>
    <col min="8714" max="8714" width="10.5703125" style="1" bestFit="1" customWidth="1"/>
    <col min="8715" max="8960" width="9.140625" style="1"/>
    <col min="8961" max="8961" width="44.7109375" style="1" customWidth="1"/>
    <col min="8962" max="8962" width="24.28515625" style="1" customWidth="1"/>
    <col min="8963" max="8963" width="15.28515625" style="1" customWidth="1"/>
    <col min="8964" max="8965" width="22.85546875" style="1" customWidth="1"/>
    <col min="8966" max="8967" width="19.85546875" style="1" customWidth="1"/>
    <col min="8968" max="8968" width="16.42578125" style="1" bestFit="1" customWidth="1"/>
    <col min="8969" max="8969" width="21.28515625" style="1" customWidth="1"/>
    <col min="8970" max="8970" width="10.5703125" style="1" bestFit="1" customWidth="1"/>
    <col min="8971" max="9216" width="9.140625" style="1"/>
    <col min="9217" max="9217" width="44.7109375" style="1" customWidth="1"/>
    <col min="9218" max="9218" width="24.28515625" style="1" customWidth="1"/>
    <col min="9219" max="9219" width="15.28515625" style="1" customWidth="1"/>
    <col min="9220" max="9221" width="22.85546875" style="1" customWidth="1"/>
    <col min="9222" max="9223" width="19.85546875" style="1" customWidth="1"/>
    <col min="9224" max="9224" width="16.42578125" style="1" bestFit="1" customWidth="1"/>
    <col min="9225" max="9225" width="21.28515625" style="1" customWidth="1"/>
    <col min="9226" max="9226" width="10.5703125" style="1" bestFit="1" customWidth="1"/>
    <col min="9227" max="9472" width="9.140625" style="1"/>
    <col min="9473" max="9473" width="44.7109375" style="1" customWidth="1"/>
    <col min="9474" max="9474" width="24.28515625" style="1" customWidth="1"/>
    <col min="9475" max="9475" width="15.28515625" style="1" customWidth="1"/>
    <col min="9476" max="9477" width="22.85546875" style="1" customWidth="1"/>
    <col min="9478" max="9479" width="19.85546875" style="1" customWidth="1"/>
    <col min="9480" max="9480" width="16.42578125" style="1" bestFit="1" customWidth="1"/>
    <col min="9481" max="9481" width="21.28515625" style="1" customWidth="1"/>
    <col min="9482" max="9482" width="10.5703125" style="1" bestFit="1" customWidth="1"/>
    <col min="9483" max="9728" width="9.140625" style="1"/>
    <col min="9729" max="9729" width="44.7109375" style="1" customWidth="1"/>
    <col min="9730" max="9730" width="24.28515625" style="1" customWidth="1"/>
    <col min="9731" max="9731" width="15.28515625" style="1" customWidth="1"/>
    <col min="9732" max="9733" width="22.85546875" style="1" customWidth="1"/>
    <col min="9734" max="9735" width="19.85546875" style="1" customWidth="1"/>
    <col min="9736" max="9736" width="16.42578125" style="1" bestFit="1" customWidth="1"/>
    <col min="9737" max="9737" width="21.28515625" style="1" customWidth="1"/>
    <col min="9738" max="9738" width="10.5703125" style="1" bestFit="1" customWidth="1"/>
    <col min="9739" max="9984" width="9.140625" style="1"/>
    <col min="9985" max="9985" width="44.7109375" style="1" customWidth="1"/>
    <col min="9986" max="9986" width="24.28515625" style="1" customWidth="1"/>
    <col min="9987" max="9987" width="15.28515625" style="1" customWidth="1"/>
    <col min="9988" max="9989" width="22.85546875" style="1" customWidth="1"/>
    <col min="9990" max="9991" width="19.85546875" style="1" customWidth="1"/>
    <col min="9992" max="9992" width="16.42578125" style="1" bestFit="1" customWidth="1"/>
    <col min="9993" max="9993" width="21.28515625" style="1" customWidth="1"/>
    <col min="9994" max="9994" width="10.5703125" style="1" bestFit="1" customWidth="1"/>
    <col min="9995" max="10240" width="9.140625" style="1"/>
    <col min="10241" max="10241" width="44.7109375" style="1" customWidth="1"/>
    <col min="10242" max="10242" width="24.28515625" style="1" customWidth="1"/>
    <col min="10243" max="10243" width="15.28515625" style="1" customWidth="1"/>
    <col min="10244" max="10245" width="22.85546875" style="1" customWidth="1"/>
    <col min="10246" max="10247" width="19.85546875" style="1" customWidth="1"/>
    <col min="10248" max="10248" width="16.42578125" style="1" bestFit="1" customWidth="1"/>
    <col min="10249" max="10249" width="21.28515625" style="1" customWidth="1"/>
    <col min="10250" max="10250" width="10.5703125" style="1" bestFit="1" customWidth="1"/>
    <col min="10251" max="10496" width="9.140625" style="1"/>
    <col min="10497" max="10497" width="44.7109375" style="1" customWidth="1"/>
    <col min="10498" max="10498" width="24.28515625" style="1" customWidth="1"/>
    <col min="10499" max="10499" width="15.28515625" style="1" customWidth="1"/>
    <col min="10500" max="10501" width="22.85546875" style="1" customWidth="1"/>
    <col min="10502" max="10503" width="19.85546875" style="1" customWidth="1"/>
    <col min="10504" max="10504" width="16.42578125" style="1" bestFit="1" customWidth="1"/>
    <col min="10505" max="10505" width="21.28515625" style="1" customWidth="1"/>
    <col min="10506" max="10506" width="10.5703125" style="1" bestFit="1" customWidth="1"/>
    <col min="10507" max="10752" width="9.140625" style="1"/>
    <col min="10753" max="10753" width="44.7109375" style="1" customWidth="1"/>
    <col min="10754" max="10754" width="24.28515625" style="1" customWidth="1"/>
    <col min="10755" max="10755" width="15.28515625" style="1" customWidth="1"/>
    <col min="10756" max="10757" width="22.85546875" style="1" customWidth="1"/>
    <col min="10758" max="10759" width="19.85546875" style="1" customWidth="1"/>
    <col min="10760" max="10760" width="16.42578125" style="1" bestFit="1" customWidth="1"/>
    <col min="10761" max="10761" width="21.28515625" style="1" customWidth="1"/>
    <col min="10762" max="10762" width="10.5703125" style="1" bestFit="1" customWidth="1"/>
    <col min="10763" max="11008" width="9.140625" style="1"/>
    <col min="11009" max="11009" width="44.7109375" style="1" customWidth="1"/>
    <col min="11010" max="11010" width="24.28515625" style="1" customWidth="1"/>
    <col min="11011" max="11011" width="15.28515625" style="1" customWidth="1"/>
    <col min="11012" max="11013" width="22.85546875" style="1" customWidth="1"/>
    <col min="11014" max="11015" width="19.85546875" style="1" customWidth="1"/>
    <col min="11016" max="11016" width="16.42578125" style="1" bestFit="1" customWidth="1"/>
    <col min="11017" max="11017" width="21.28515625" style="1" customWidth="1"/>
    <col min="11018" max="11018" width="10.5703125" style="1" bestFit="1" customWidth="1"/>
    <col min="11019" max="11264" width="9.140625" style="1"/>
    <col min="11265" max="11265" width="44.7109375" style="1" customWidth="1"/>
    <col min="11266" max="11266" width="24.28515625" style="1" customWidth="1"/>
    <col min="11267" max="11267" width="15.28515625" style="1" customWidth="1"/>
    <col min="11268" max="11269" width="22.85546875" style="1" customWidth="1"/>
    <col min="11270" max="11271" width="19.85546875" style="1" customWidth="1"/>
    <col min="11272" max="11272" width="16.42578125" style="1" bestFit="1" customWidth="1"/>
    <col min="11273" max="11273" width="21.28515625" style="1" customWidth="1"/>
    <col min="11274" max="11274" width="10.5703125" style="1" bestFit="1" customWidth="1"/>
    <col min="11275" max="11520" width="9.140625" style="1"/>
    <col min="11521" max="11521" width="44.7109375" style="1" customWidth="1"/>
    <col min="11522" max="11522" width="24.28515625" style="1" customWidth="1"/>
    <col min="11523" max="11523" width="15.28515625" style="1" customWidth="1"/>
    <col min="11524" max="11525" width="22.85546875" style="1" customWidth="1"/>
    <col min="11526" max="11527" width="19.85546875" style="1" customWidth="1"/>
    <col min="11528" max="11528" width="16.42578125" style="1" bestFit="1" customWidth="1"/>
    <col min="11529" max="11529" width="21.28515625" style="1" customWidth="1"/>
    <col min="11530" max="11530" width="10.5703125" style="1" bestFit="1" customWidth="1"/>
    <col min="11531" max="11776" width="9.140625" style="1"/>
    <col min="11777" max="11777" width="44.7109375" style="1" customWidth="1"/>
    <col min="11778" max="11778" width="24.28515625" style="1" customWidth="1"/>
    <col min="11779" max="11779" width="15.28515625" style="1" customWidth="1"/>
    <col min="11780" max="11781" width="22.85546875" style="1" customWidth="1"/>
    <col min="11782" max="11783" width="19.85546875" style="1" customWidth="1"/>
    <col min="11784" max="11784" width="16.42578125" style="1" bestFit="1" customWidth="1"/>
    <col min="11785" max="11785" width="21.28515625" style="1" customWidth="1"/>
    <col min="11786" max="11786" width="10.5703125" style="1" bestFit="1" customWidth="1"/>
    <col min="11787" max="12032" width="9.140625" style="1"/>
    <col min="12033" max="12033" width="44.7109375" style="1" customWidth="1"/>
    <col min="12034" max="12034" width="24.28515625" style="1" customWidth="1"/>
    <col min="12035" max="12035" width="15.28515625" style="1" customWidth="1"/>
    <col min="12036" max="12037" width="22.85546875" style="1" customWidth="1"/>
    <col min="12038" max="12039" width="19.85546875" style="1" customWidth="1"/>
    <col min="12040" max="12040" width="16.42578125" style="1" bestFit="1" customWidth="1"/>
    <col min="12041" max="12041" width="21.28515625" style="1" customWidth="1"/>
    <col min="12042" max="12042" width="10.5703125" style="1" bestFit="1" customWidth="1"/>
    <col min="12043" max="12288" width="9.140625" style="1"/>
    <col min="12289" max="12289" width="44.7109375" style="1" customWidth="1"/>
    <col min="12290" max="12290" width="24.28515625" style="1" customWidth="1"/>
    <col min="12291" max="12291" width="15.28515625" style="1" customWidth="1"/>
    <col min="12292" max="12293" width="22.85546875" style="1" customWidth="1"/>
    <col min="12294" max="12295" width="19.85546875" style="1" customWidth="1"/>
    <col min="12296" max="12296" width="16.42578125" style="1" bestFit="1" customWidth="1"/>
    <col min="12297" max="12297" width="21.28515625" style="1" customWidth="1"/>
    <col min="12298" max="12298" width="10.5703125" style="1" bestFit="1" customWidth="1"/>
    <col min="12299" max="12544" width="9.140625" style="1"/>
    <col min="12545" max="12545" width="44.7109375" style="1" customWidth="1"/>
    <col min="12546" max="12546" width="24.28515625" style="1" customWidth="1"/>
    <col min="12547" max="12547" width="15.28515625" style="1" customWidth="1"/>
    <col min="12548" max="12549" width="22.85546875" style="1" customWidth="1"/>
    <col min="12550" max="12551" width="19.85546875" style="1" customWidth="1"/>
    <col min="12552" max="12552" width="16.42578125" style="1" bestFit="1" customWidth="1"/>
    <col min="12553" max="12553" width="21.28515625" style="1" customWidth="1"/>
    <col min="12554" max="12554" width="10.5703125" style="1" bestFit="1" customWidth="1"/>
    <col min="12555" max="12800" width="9.140625" style="1"/>
    <col min="12801" max="12801" width="44.7109375" style="1" customWidth="1"/>
    <col min="12802" max="12802" width="24.28515625" style="1" customWidth="1"/>
    <col min="12803" max="12803" width="15.28515625" style="1" customWidth="1"/>
    <col min="12804" max="12805" width="22.85546875" style="1" customWidth="1"/>
    <col min="12806" max="12807" width="19.85546875" style="1" customWidth="1"/>
    <col min="12808" max="12808" width="16.42578125" style="1" bestFit="1" customWidth="1"/>
    <col min="12809" max="12809" width="21.28515625" style="1" customWidth="1"/>
    <col min="12810" max="12810" width="10.5703125" style="1" bestFit="1" customWidth="1"/>
    <col min="12811" max="13056" width="9.140625" style="1"/>
    <col min="13057" max="13057" width="44.7109375" style="1" customWidth="1"/>
    <col min="13058" max="13058" width="24.28515625" style="1" customWidth="1"/>
    <col min="13059" max="13059" width="15.28515625" style="1" customWidth="1"/>
    <col min="13060" max="13061" width="22.85546875" style="1" customWidth="1"/>
    <col min="13062" max="13063" width="19.85546875" style="1" customWidth="1"/>
    <col min="13064" max="13064" width="16.42578125" style="1" bestFit="1" customWidth="1"/>
    <col min="13065" max="13065" width="21.28515625" style="1" customWidth="1"/>
    <col min="13066" max="13066" width="10.5703125" style="1" bestFit="1" customWidth="1"/>
    <col min="13067" max="13312" width="9.140625" style="1"/>
    <col min="13313" max="13313" width="44.7109375" style="1" customWidth="1"/>
    <col min="13314" max="13314" width="24.28515625" style="1" customWidth="1"/>
    <col min="13315" max="13315" width="15.28515625" style="1" customWidth="1"/>
    <col min="13316" max="13317" width="22.85546875" style="1" customWidth="1"/>
    <col min="13318" max="13319" width="19.85546875" style="1" customWidth="1"/>
    <col min="13320" max="13320" width="16.42578125" style="1" bestFit="1" customWidth="1"/>
    <col min="13321" max="13321" width="21.28515625" style="1" customWidth="1"/>
    <col min="13322" max="13322" width="10.5703125" style="1" bestFit="1" customWidth="1"/>
    <col min="13323" max="13568" width="9.140625" style="1"/>
    <col min="13569" max="13569" width="44.7109375" style="1" customWidth="1"/>
    <col min="13570" max="13570" width="24.28515625" style="1" customWidth="1"/>
    <col min="13571" max="13571" width="15.28515625" style="1" customWidth="1"/>
    <col min="13572" max="13573" width="22.85546875" style="1" customWidth="1"/>
    <col min="13574" max="13575" width="19.85546875" style="1" customWidth="1"/>
    <col min="13576" max="13576" width="16.42578125" style="1" bestFit="1" customWidth="1"/>
    <col min="13577" max="13577" width="21.28515625" style="1" customWidth="1"/>
    <col min="13578" max="13578" width="10.5703125" style="1" bestFit="1" customWidth="1"/>
    <col min="13579" max="13824" width="9.140625" style="1"/>
    <col min="13825" max="13825" width="44.7109375" style="1" customWidth="1"/>
    <col min="13826" max="13826" width="24.28515625" style="1" customWidth="1"/>
    <col min="13827" max="13827" width="15.28515625" style="1" customWidth="1"/>
    <col min="13828" max="13829" width="22.85546875" style="1" customWidth="1"/>
    <col min="13830" max="13831" width="19.85546875" style="1" customWidth="1"/>
    <col min="13832" max="13832" width="16.42578125" style="1" bestFit="1" customWidth="1"/>
    <col min="13833" max="13833" width="21.28515625" style="1" customWidth="1"/>
    <col min="13834" max="13834" width="10.5703125" style="1" bestFit="1" customWidth="1"/>
    <col min="13835" max="14080" width="9.140625" style="1"/>
    <col min="14081" max="14081" width="44.7109375" style="1" customWidth="1"/>
    <col min="14082" max="14082" width="24.28515625" style="1" customWidth="1"/>
    <col min="14083" max="14083" width="15.28515625" style="1" customWidth="1"/>
    <col min="14084" max="14085" width="22.85546875" style="1" customWidth="1"/>
    <col min="14086" max="14087" width="19.85546875" style="1" customWidth="1"/>
    <col min="14088" max="14088" width="16.42578125" style="1" bestFit="1" customWidth="1"/>
    <col min="14089" max="14089" width="21.28515625" style="1" customWidth="1"/>
    <col min="14090" max="14090" width="10.5703125" style="1" bestFit="1" customWidth="1"/>
    <col min="14091" max="14336" width="9.140625" style="1"/>
    <col min="14337" max="14337" width="44.7109375" style="1" customWidth="1"/>
    <col min="14338" max="14338" width="24.28515625" style="1" customWidth="1"/>
    <col min="14339" max="14339" width="15.28515625" style="1" customWidth="1"/>
    <col min="14340" max="14341" width="22.85546875" style="1" customWidth="1"/>
    <col min="14342" max="14343" width="19.85546875" style="1" customWidth="1"/>
    <col min="14344" max="14344" width="16.42578125" style="1" bestFit="1" customWidth="1"/>
    <col min="14345" max="14345" width="21.28515625" style="1" customWidth="1"/>
    <col min="14346" max="14346" width="10.5703125" style="1" bestFit="1" customWidth="1"/>
    <col min="14347" max="14592" width="9.140625" style="1"/>
    <col min="14593" max="14593" width="44.7109375" style="1" customWidth="1"/>
    <col min="14594" max="14594" width="24.28515625" style="1" customWidth="1"/>
    <col min="14595" max="14595" width="15.28515625" style="1" customWidth="1"/>
    <col min="14596" max="14597" width="22.85546875" style="1" customWidth="1"/>
    <col min="14598" max="14599" width="19.85546875" style="1" customWidth="1"/>
    <col min="14600" max="14600" width="16.42578125" style="1" bestFit="1" customWidth="1"/>
    <col min="14601" max="14601" width="21.28515625" style="1" customWidth="1"/>
    <col min="14602" max="14602" width="10.5703125" style="1" bestFit="1" customWidth="1"/>
    <col min="14603" max="14848" width="9.140625" style="1"/>
    <col min="14849" max="14849" width="44.7109375" style="1" customWidth="1"/>
    <col min="14850" max="14850" width="24.28515625" style="1" customWidth="1"/>
    <col min="14851" max="14851" width="15.28515625" style="1" customWidth="1"/>
    <col min="14852" max="14853" width="22.85546875" style="1" customWidth="1"/>
    <col min="14854" max="14855" width="19.85546875" style="1" customWidth="1"/>
    <col min="14856" max="14856" width="16.42578125" style="1" bestFit="1" customWidth="1"/>
    <col min="14857" max="14857" width="21.28515625" style="1" customWidth="1"/>
    <col min="14858" max="14858" width="10.5703125" style="1" bestFit="1" customWidth="1"/>
    <col min="14859" max="15104" width="9.140625" style="1"/>
    <col min="15105" max="15105" width="44.7109375" style="1" customWidth="1"/>
    <col min="15106" max="15106" width="24.28515625" style="1" customWidth="1"/>
    <col min="15107" max="15107" width="15.28515625" style="1" customWidth="1"/>
    <col min="15108" max="15109" width="22.85546875" style="1" customWidth="1"/>
    <col min="15110" max="15111" width="19.85546875" style="1" customWidth="1"/>
    <col min="15112" max="15112" width="16.42578125" style="1" bestFit="1" customWidth="1"/>
    <col min="15113" max="15113" width="21.28515625" style="1" customWidth="1"/>
    <col min="15114" max="15114" width="10.5703125" style="1" bestFit="1" customWidth="1"/>
    <col min="15115" max="15360" width="9.140625" style="1"/>
    <col min="15361" max="15361" width="44.7109375" style="1" customWidth="1"/>
    <col min="15362" max="15362" width="24.28515625" style="1" customWidth="1"/>
    <col min="15363" max="15363" width="15.28515625" style="1" customWidth="1"/>
    <col min="15364" max="15365" width="22.85546875" style="1" customWidth="1"/>
    <col min="15366" max="15367" width="19.85546875" style="1" customWidth="1"/>
    <col min="15368" max="15368" width="16.42578125" style="1" bestFit="1" customWidth="1"/>
    <col min="15369" max="15369" width="21.28515625" style="1" customWidth="1"/>
    <col min="15370" max="15370" width="10.5703125" style="1" bestFit="1" customWidth="1"/>
    <col min="15371" max="15616" width="9.140625" style="1"/>
    <col min="15617" max="15617" width="44.7109375" style="1" customWidth="1"/>
    <col min="15618" max="15618" width="24.28515625" style="1" customWidth="1"/>
    <col min="15619" max="15619" width="15.28515625" style="1" customWidth="1"/>
    <col min="15620" max="15621" width="22.85546875" style="1" customWidth="1"/>
    <col min="15622" max="15623" width="19.85546875" style="1" customWidth="1"/>
    <col min="15624" max="15624" width="16.42578125" style="1" bestFit="1" customWidth="1"/>
    <col min="15625" max="15625" width="21.28515625" style="1" customWidth="1"/>
    <col min="15626" max="15626" width="10.5703125" style="1" bestFit="1" customWidth="1"/>
    <col min="15627" max="15872" width="9.140625" style="1"/>
    <col min="15873" max="15873" width="44.7109375" style="1" customWidth="1"/>
    <col min="15874" max="15874" width="24.28515625" style="1" customWidth="1"/>
    <col min="15875" max="15875" width="15.28515625" style="1" customWidth="1"/>
    <col min="15876" max="15877" width="22.85546875" style="1" customWidth="1"/>
    <col min="15878" max="15879" width="19.85546875" style="1" customWidth="1"/>
    <col min="15880" max="15880" width="16.42578125" style="1" bestFit="1" customWidth="1"/>
    <col min="15881" max="15881" width="21.28515625" style="1" customWidth="1"/>
    <col min="15882" max="15882" width="10.5703125" style="1" bestFit="1" customWidth="1"/>
    <col min="15883" max="16128" width="9.140625" style="1"/>
    <col min="16129" max="16129" width="44.7109375" style="1" customWidth="1"/>
    <col min="16130" max="16130" width="24.28515625" style="1" customWidth="1"/>
    <col min="16131" max="16131" width="15.28515625" style="1" customWidth="1"/>
    <col min="16132" max="16133" width="22.85546875" style="1" customWidth="1"/>
    <col min="16134" max="16135" width="19.85546875" style="1" customWidth="1"/>
    <col min="16136" max="16136" width="16.42578125" style="1" bestFit="1" customWidth="1"/>
    <col min="16137" max="16137" width="21.28515625" style="1" customWidth="1"/>
    <col min="16138" max="16138" width="10.5703125" style="1" bestFit="1" customWidth="1"/>
    <col min="16139" max="16384" width="9.140625" style="1"/>
  </cols>
  <sheetData>
    <row r="1" spans="1:13" ht="30.75" customHeight="1" thickBot="1" x14ac:dyDescent="0.3">
      <c r="A1" s="83"/>
      <c r="B1" s="84" t="s">
        <v>67</v>
      </c>
      <c r="C1" s="26"/>
      <c r="D1" s="26"/>
      <c r="E1" s="27"/>
      <c r="F1" s="26"/>
      <c r="G1" s="26"/>
      <c r="H1" s="26"/>
      <c r="I1" s="26"/>
      <c r="J1" s="28"/>
    </row>
    <row r="2" spans="1:13" s="2" customFormat="1" ht="51" x14ac:dyDescent="0.25">
      <c r="A2" s="85" t="s">
        <v>27</v>
      </c>
      <c r="B2" s="86" t="s">
        <v>28</v>
      </c>
      <c r="C2" s="86" t="s">
        <v>29</v>
      </c>
      <c r="D2" s="86" t="s">
        <v>30</v>
      </c>
      <c r="E2" s="86" t="s">
        <v>69</v>
      </c>
      <c r="F2" s="86" t="s">
        <v>31</v>
      </c>
      <c r="G2" s="86" t="s">
        <v>32</v>
      </c>
      <c r="H2" s="86" t="s">
        <v>33</v>
      </c>
      <c r="I2" s="86" t="s">
        <v>34</v>
      </c>
      <c r="J2" s="87" t="s">
        <v>35</v>
      </c>
    </row>
    <row r="3" spans="1:13" x14ac:dyDescent="0.25">
      <c r="A3" s="95" t="s">
        <v>36</v>
      </c>
      <c r="B3" s="216" t="s">
        <v>26</v>
      </c>
      <c r="C3" s="216"/>
      <c r="D3" s="216"/>
      <c r="E3" s="216"/>
      <c r="F3" s="216"/>
      <c r="G3" s="216"/>
      <c r="H3" s="216"/>
      <c r="I3" s="216"/>
      <c r="J3" s="217"/>
    </row>
    <row r="4" spans="1:13" x14ac:dyDescent="0.25">
      <c r="A4" s="88" t="s">
        <v>37</v>
      </c>
      <c r="B4" s="89" t="s">
        <v>68</v>
      </c>
      <c r="C4" s="90">
        <v>0.35</v>
      </c>
      <c r="D4" s="111">
        <v>4621.75</v>
      </c>
      <c r="E4" s="92"/>
      <c r="F4" s="93"/>
      <c r="G4" s="93"/>
      <c r="H4" s="92"/>
      <c r="I4" s="93"/>
      <c r="J4" s="94"/>
    </row>
    <row r="5" spans="1:13" ht="25.5" x14ac:dyDescent="0.25">
      <c r="A5" s="61" t="s">
        <v>38</v>
      </c>
      <c r="B5" s="62" t="s">
        <v>39</v>
      </c>
      <c r="C5" s="21"/>
      <c r="D5" s="112">
        <v>14440</v>
      </c>
      <c r="E5" s="66"/>
      <c r="F5" s="64"/>
      <c r="G5" s="64"/>
      <c r="H5" s="21"/>
      <c r="I5" s="64"/>
      <c r="J5" s="65"/>
    </row>
    <row r="6" spans="1:13" ht="38.25" x14ac:dyDescent="0.25">
      <c r="A6" s="61"/>
      <c r="B6" s="67" t="s">
        <v>40</v>
      </c>
      <c r="C6" s="68"/>
      <c r="D6" s="113">
        <v>19061.75</v>
      </c>
      <c r="E6" s="69">
        <v>228741</v>
      </c>
      <c r="F6" s="70" t="s">
        <v>41</v>
      </c>
      <c r="G6" s="172">
        <v>650</v>
      </c>
      <c r="H6" s="71">
        <v>0.2</v>
      </c>
      <c r="I6" s="64">
        <v>50</v>
      </c>
      <c r="J6" s="109">
        <f>D6/G6</f>
        <v>29.325769230769232</v>
      </c>
    </row>
    <row r="7" spans="1:13" ht="25.5" x14ac:dyDescent="0.25">
      <c r="A7" s="61" t="s">
        <v>42</v>
      </c>
      <c r="B7" s="62" t="s">
        <v>43</v>
      </c>
      <c r="C7" s="21"/>
      <c r="D7" s="100">
        <f>E7/12</f>
        <v>13339.583333333334</v>
      </c>
      <c r="E7" s="69">
        <v>160075</v>
      </c>
      <c r="F7" s="64"/>
      <c r="G7" s="64"/>
      <c r="H7" s="21"/>
      <c r="I7" s="64"/>
      <c r="J7" s="73"/>
    </row>
    <row r="8" spans="1:13" x14ac:dyDescent="0.25">
      <c r="A8" s="96"/>
      <c r="B8" s="181" t="s">
        <v>44</v>
      </c>
      <c r="C8" s="98"/>
      <c r="D8" s="99"/>
      <c r="E8" s="100">
        <v>388816</v>
      </c>
      <c r="F8" s="101"/>
      <c r="G8" s="101"/>
      <c r="H8" s="99"/>
      <c r="I8" s="101"/>
      <c r="J8" s="102"/>
    </row>
    <row r="9" spans="1:13" x14ac:dyDescent="0.25">
      <c r="A9" s="103" t="s">
        <v>45</v>
      </c>
      <c r="B9" s="218" t="s">
        <v>46</v>
      </c>
      <c r="C9" s="218"/>
      <c r="D9" s="218"/>
      <c r="E9" s="218"/>
      <c r="F9" s="218"/>
      <c r="G9" s="218"/>
      <c r="H9" s="218"/>
      <c r="I9" s="218"/>
      <c r="J9" s="219"/>
    </row>
    <row r="10" spans="1:13" x14ac:dyDescent="0.25">
      <c r="A10" s="88" t="s">
        <v>47</v>
      </c>
      <c r="B10" s="89" t="s">
        <v>68</v>
      </c>
      <c r="C10" s="90">
        <v>0.55000000000000004</v>
      </c>
      <c r="D10" s="91">
        <v>7923</v>
      </c>
      <c r="E10" s="92"/>
      <c r="F10" s="93"/>
      <c r="G10" s="93"/>
      <c r="H10" s="92"/>
      <c r="I10" s="93"/>
      <c r="J10" s="94"/>
    </row>
    <row r="11" spans="1:13" ht="38.25" x14ac:dyDescent="0.25">
      <c r="A11" s="61" t="s">
        <v>48</v>
      </c>
      <c r="B11" s="62" t="s">
        <v>49</v>
      </c>
      <c r="C11" s="21"/>
      <c r="D11" s="63">
        <v>34580</v>
      </c>
      <c r="E11" s="21"/>
      <c r="F11" s="64"/>
      <c r="G11" s="64"/>
      <c r="H11" s="21"/>
      <c r="I11" s="64"/>
      <c r="J11" s="65"/>
    </row>
    <row r="12" spans="1:13" ht="38.25" x14ac:dyDescent="0.25">
      <c r="A12" s="96"/>
      <c r="B12" s="181" t="s">
        <v>50</v>
      </c>
      <c r="C12" s="98"/>
      <c r="D12" s="100">
        <v>42503</v>
      </c>
      <c r="E12" s="100">
        <v>510036</v>
      </c>
      <c r="F12" s="104" t="s">
        <v>51</v>
      </c>
      <c r="G12" s="172">
        <v>397</v>
      </c>
      <c r="H12" s="105">
        <v>0.2</v>
      </c>
      <c r="I12" s="101">
        <v>23</v>
      </c>
      <c r="J12" s="109">
        <f>D12/G12</f>
        <v>107.06045340050377</v>
      </c>
    </row>
    <row r="13" spans="1:13" x14ac:dyDescent="0.25">
      <c r="A13" s="108" t="s">
        <v>52</v>
      </c>
      <c r="B13" s="220" t="s">
        <v>53</v>
      </c>
      <c r="C13" s="220"/>
      <c r="D13" s="220"/>
      <c r="E13" s="220"/>
      <c r="F13" s="220"/>
      <c r="G13" s="220"/>
      <c r="H13" s="220"/>
      <c r="I13" s="220"/>
      <c r="J13" s="221"/>
    </row>
    <row r="14" spans="1:13" x14ac:dyDescent="0.25">
      <c r="A14" s="88" t="s">
        <v>54</v>
      </c>
      <c r="B14" s="89" t="s">
        <v>68</v>
      </c>
      <c r="C14" s="90">
        <v>0.05</v>
      </c>
      <c r="D14" s="107">
        <v>660.25</v>
      </c>
      <c r="E14" s="92"/>
      <c r="F14" s="93"/>
      <c r="G14" s="93"/>
      <c r="H14" s="92"/>
      <c r="I14" s="93"/>
      <c r="J14" s="94"/>
    </row>
    <row r="15" spans="1:13" ht="38.25" x14ac:dyDescent="0.25">
      <c r="A15" s="61" t="s">
        <v>55</v>
      </c>
      <c r="B15" s="62" t="s">
        <v>56</v>
      </c>
      <c r="C15" s="21"/>
      <c r="D15" s="63">
        <v>4560</v>
      </c>
      <c r="E15" s="66"/>
      <c r="F15" s="64"/>
      <c r="G15" s="64"/>
      <c r="H15" s="21"/>
      <c r="I15" s="64"/>
      <c r="J15" s="65"/>
      <c r="M15" s="172"/>
    </row>
    <row r="16" spans="1:13" ht="25.5" x14ac:dyDescent="0.25">
      <c r="A16" s="173"/>
      <c r="B16" s="182" t="s">
        <v>57</v>
      </c>
      <c r="C16" s="174"/>
      <c r="D16" s="175">
        <v>5220.25</v>
      </c>
      <c r="E16" s="175">
        <v>62643</v>
      </c>
      <c r="F16" s="176" t="s">
        <v>58</v>
      </c>
      <c r="G16" s="177">
        <v>87</v>
      </c>
      <c r="H16" s="178">
        <v>0.2</v>
      </c>
      <c r="I16" s="179">
        <v>7</v>
      </c>
      <c r="J16" s="180">
        <f>D16/G16</f>
        <v>60.002873563218394</v>
      </c>
      <c r="M16" s="172"/>
    </row>
    <row r="17" spans="1:10" x14ac:dyDescent="0.25">
      <c r="A17" s="110" t="s">
        <v>79</v>
      </c>
      <c r="B17" s="225" t="s">
        <v>78</v>
      </c>
      <c r="C17" s="225"/>
      <c r="D17" s="225"/>
      <c r="E17" s="225"/>
      <c r="F17" s="225"/>
      <c r="G17" s="225"/>
      <c r="H17" s="225"/>
      <c r="I17" s="225"/>
      <c r="J17" s="226"/>
    </row>
    <row r="18" spans="1:10" x14ac:dyDescent="0.25">
      <c r="A18" s="88" t="s">
        <v>80</v>
      </c>
      <c r="B18" s="89" t="s">
        <v>68</v>
      </c>
      <c r="C18" s="90">
        <v>0.05</v>
      </c>
      <c r="D18" s="91">
        <v>1000</v>
      </c>
      <c r="E18" s="92"/>
      <c r="F18" s="93"/>
      <c r="G18" s="93"/>
      <c r="H18" s="92"/>
      <c r="I18" s="93"/>
      <c r="J18" s="94"/>
    </row>
    <row r="19" spans="1:10" ht="25.5" x14ac:dyDescent="0.25">
      <c r="A19" s="61" t="s">
        <v>81</v>
      </c>
      <c r="B19" s="62" t="s">
        <v>39</v>
      </c>
      <c r="C19" s="21"/>
      <c r="D19" s="63">
        <v>7000</v>
      </c>
      <c r="E19" s="66"/>
      <c r="F19" s="64"/>
      <c r="G19" s="64"/>
      <c r="H19" s="21"/>
      <c r="I19" s="64"/>
      <c r="J19" s="65"/>
    </row>
    <row r="20" spans="1:10" ht="38.25" x14ac:dyDescent="0.25">
      <c r="A20" s="61"/>
      <c r="B20" s="67" t="s">
        <v>100</v>
      </c>
      <c r="C20" s="68"/>
      <c r="D20" s="69">
        <f>SUM(D18:D19)</f>
        <v>8000</v>
      </c>
      <c r="E20" s="69">
        <f>D20*12</f>
        <v>96000</v>
      </c>
      <c r="F20" s="70" t="s">
        <v>41</v>
      </c>
      <c r="G20" s="172">
        <v>500</v>
      </c>
      <c r="H20" s="71">
        <v>0.2</v>
      </c>
      <c r="I20" s="64">
        <v>50</v>
      </c>
      <c r="J20" s="109">
        <f>D20/G20</f>
        <v>16</v>
      </c>
    </row>
    <row r="21" spans="1:10" ht="13.5" thickBot="1" x14ac:dyDescent="0.3">
      <c r="A21" s="74"/>
      <c r="B21" s="183" t="s">
        <v>101</v>
      </c>
      <c r="C21" s="76"/>
      <c r="D21" s="168"/>
      <c r="E21" s="78">
        <f>E20</f>
        <v>96000</v>
      </c>
      <c r="F21" s="80"/>
      <c r="G21" s="80"/>
      <c r="H21" s="168"/>
      <c r="I21" s="80"/>
      <c r="J21" s="169"/>
    </row>
    <row r="23" spans="1:10" x14ac:dyDescent="0.25">
      <c r="A23" s="4"/>
      <c r="B23" s="4"/>
      <c r="C23" s="4"/>
      <c r="D23" s="4"/>
      <c r="E23" s="7"/>
      <c r="F23" s="4"/>
      <c r="G23" s="3"/>
      <c r="H23" s="4"/>
      <c r="I23" s="4"/>
    </row>
    <row r="29" spans="1:10" x14ac:dyDescent="0.25">
      <c r="F29" s="5"/>
      <c r="H29" s="5"/>
      <c r="I29" s="5"/>
    </row>
    <row r="31" spans="1:10" x14ac:dyDescent="0.25">
      <c r="D31" s="6"/>
    </row>
    <row r="33" spans="4:4" x14ac:dyDescent="0.25">
      <c r="D33" s="6"/>
    </row>
  </sheetData>
  <mergeCells count="4">
    <mergeCell ref="B3:J3"/>
    <mergeCell ref="B9:J9"/>
    <mergeCell ref="B13:J13"/>
    <mergeCell ref="B17:J17"/>
  </mergeCells>
  <pageMargins left="0.70866141732283472" right="0.70866141732283472" top="0.94488188976377963" bottom="0.74803149606299213" header="0.31496062992125984" footer="0.31496062992125984"/>
  <pageSetup paperSize="9" scale="61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R15"/>
  <sheetViews>
    <sheetView tabSelected="1" workbookViewId="0">
      <selection activeCell="B8" sqref="B8"/>
    </sheetView>
  </sheetViews>
  <sheetFormatPr defaultRowHeight="12.75" x14ac:dyDescent="0.25"/>
  <cols>
    <col min="1" max="1" width="40.7109375" style="1" customWidth="1"/>
    <col min="2" max="2" width="15.7109375" style="1" customWidth="1"/>
    <col min="3" max="4" width="10.7109375" style="1" customWidth="1"/>
    <col min="5" max="5" width="15.7109375" style="6" customWidth="1"/>
    <col min="6" max="6" width="10.7109375" style="1" customWidth="1"/>
    <col min="7" max="9" width="15.7109375" style="1" customWidth="1"/>
    <col min="10" max="10" width="10.5703125" style="1" bestFit="1" customWidth="1"/>
    <col min="11" max="256" width="9.140625" style="1"/>
    <col min="257" max="257" width="44.7109375" style="1" customWidth="1"/>
    <col min="258" max="258" width="24.28515625" style="1" customWidth="1"/>
    <col min="259" max="259" width="15.28515625" style="1" customWidth="1"/>
    <col min="260" max="261" width="22.85546875" style="1" customWidth="1"/>
    <col min="262" max="263" width="19.85546875" style="1" customWidth="1"/>
    <col min="264" max="264" width="16.42578125" style="1" bestFit="1" customWidth="1"/>
    <col min="265" max="265" width="21.28515625" style="1" customWidth="1"/>
    <col min="266" max="266" width="10.5703125" style="1" bestFit="1" customWidth="1"/>
    <col min="267" max="512" width="9.140625" style="1"/>
    <col min="513" max="513" width="44.7109375" style="1" customWidth="1"/>
    <col min="514" max="514" width="24.28515625" style="1" customWidth="1"/>
    <col min="515" max="515" width="15.28515625" style="1" customWidth="1"/>
    <col min="516" max="517" width="22.85546875" style="1" customWidth="1"/>
    <col min="518" max="519" width="19.85546875" style="1" customWidth="1"/>
    <col min="520" max="520" width="16.42578125" style="1" bestFit="1" customWidth="1"/>
    <col min="521" max="521" width="21.28515625" style="1" customWidth="1"/>
    <col min="522" max="522" width="10.5703125" style="1" bestFit="1" customWidth="1"/>
    <col min="523" max="768" width="9.140625" style="1"/>
    <col min="769" max="769" width="44.7109375" style="1" customWidth="1"/>
    <col min="770" max="770" width="24.28515625" style="1" customWidth="1"/>
    <col min="771" max="771" width="15.28515625" style="1" customWidth="1"/>
    <col min="772" max="773" width="22.85546875" style="1" customWidth="1"/>
    <col min="774" max="775" width="19.85546875" style="1" customWidth="1"/>
    <col min="776" max="776" width="16.42578125" style="1" bestFit="1" customWidth="1"/>
    <col min="777" max="777" width="21.28515625" style="1" customWidth="1"/>
    <col min="778" max="778" width="10.5703125" style="1" bestFit="1" customWidth="1"/>
    <col min="779" max="1024" width="9.140625" style="1"/>
    <col min="1025" max="1025" width="44.7109375" style="1" customWidth="1"/>
    <col min="1026" max="1026" width="24.28515625" style="1" customWidth="1"/>
    <col min="1027" max="1027" width="15.28515625" style="1" customWidth="1"/>
    <col min="1028" max="1029" width="22.85546875" style="1" customWidth="1"/>
    <col min="1030" max="1031" width="19.85546875" style="1" customWidth="1"/>
    <col min="1032" max="1032" width="16.42578125" style="1" bestFit="1" customWidth="1"/>
    <col min="1033" max="1033" width="21.28515625" style="1" customWidth="1"/>
    <col min="1034" max="1034" width="10.5703125" style="1" bestFit="1" customWidth="1"/>
    <col min="1035" max="1280" width="9.140625" style="1"/>
    <col min="1281" max="1281" width="44.7109375" style="1" customWidth="1"/>
    <col min="1282" max="1282" width="24.28515625" style="1" customWidth="1"/>
    <col min="1283" max="1283" width="15.28515625" style="1" customWidth="1"/>
    <col min="1284" max="1285" width="22.85546875" style="1" customWidth="1"/>
    <col min="1286" max="1287" width="19.85546875" style="1" customWidth="1"/>
    <col min="1288" max="1288" width="16.42578125" style="1" bestFit="1" customWidth="1"/>
    <col min="1289" max="1289" width="21.28515625" style="1" customWidth="1"/>
    <col min="1290" max="1290" width="10.5703125" style="1" bestFit="1" customWidth="1"/>
    <col min="1291" max="1536" width="9.140625" style="1"/>
    <col min="1537" max="1537" width="44.7109375" style="1" customWidth="1"/>
    <col min="1538" max="1538" width="24.28515625" style="1" customWidth="1"/>
    <col min="1539" max="1539" width="15.28515625" style="1" customWidth="1"/>
    <col min="1540" max="1541" width="22.85546875" style="1" customWidth="1"/>
    <col min="1542" max="1543" width="19.85546875" style="1" customWidth="1"/>
    <col min="1544" max="1544" width="16.42578125" style="1" bestFit="1" customWidth="1"/>
    <col min="1545" max="1545" width="21.28515625" style="1" customWidth="1"/>
    <col min="1546" max="1546" width="10.5703125" style="1" bestFit="1" customWidth="1"/>
    <col min="1547" max="1792" width="9.140625" style="1"/>
    <col min="1793" max="1793" width="44.7109375" style="1" customWidth="1"/>
    <col min="1794" max="1794" width="24.28515625" style="1" customWidth="1"/>
    <col min="1795" max="1795" width="15.28515625" style="1" customWidth="1"/>
    <col min="1796" max="1797" width="22.85546875" style="1" customWidth="1"/>
    <col min="1798" max="1799" width="19.85546875" style="1" customWidth="1"/>
    <col min="1800" max="1800" width="16.42578125" style="1" bestFit="1" customWidth="1"/>
    <col min="1801" max="1801" width="21.28515625" style="1" customWidth="1"/>
    <col min="1802" max="1802" width="10.5703125" style="1" bestFit="1" customWidth="1"/>
    <col min="1803" max="2048" width="9.140625" style="1"/>
    <col min="2049" max="2049" width="44.7109375" style="1" customWidth="1"/>
    <col min="2050" max="2050" width="24.28515625" style="1" customWidth="1"/>
    <col min="2051" max="2051" width="15.28515625" style="1" customWidth="1"/>
    <col min="2052" max="2053" width="22.85546875" style="1" customWidth="1"/>
    <col min="2054" max="2055" width="19.85546875" style="1" customWidth="1"/>
    <col min="2056" max="2056" width="16.42578125" style="1" bestFit="1" customWidth="1"/>
    <col min="2057" max="2057" width="21.28515625" style="1" customWidth="1"/>
    <col min="2058" max="2058" width="10.5703125" style="1" bestFit="1" customWidth="1"/>
    <col min="2059" max="2304" width="9.140625" style="1"/>
    <col min="2305" max="2305" width="44.7109375" style="1" customWidth="1"/>
    <col min="2306" max="2306" width="24.28515625" style="1" customWidth="1"/>
    <col min="2307" max="2307" width="15.28515625" style="1" customWidth="1"/>
    <col min="2308" max="2309" width="22.85546875" style="1" customWidth="1"/>
    <col min="2310" max="2311" width="19.85546875" style="1" customWidth="1"/>
    <col min="2312" max="2312" width="16.42578125" style="1" bestFit="1" customWidth="1"/>
    <col min="2313" max="2313" width="21.28515625" style="1" customWidth="1"/>
    <col min="2314" max="2314" width="10.5703125" style="1" bestFit="1" customWidth="1"/>
    <col min="2315" max="2560" width="9.140625" style="1"/>
    <col min="2561" max="2561" width="44.7109375" style="1" customWidth="1"/>
    <col min="2562" max="2562" width="24.28515625" style="1" customWidth="1"/>
    <col min="2563" max="2563" width="15.28515625" style="1" customWidth="1"/>
    <col min="2564" max="2565" width="22.85546875" style="1" customWidth="1"/>
    <col min="2566" max="2567" width="19.85546875" style="1" customWidth="1"/>
    <col min="2568" max="2568" width="16.42578125" style="1" bestFit="1" customWidth="1"/>
    <col min="2569" max="2569" width="21.28515625" style="1" customWidth="1"/>
    <col min="2570" max="2570" width="10.5703125" style="1" bestFit="1" customWidth="1"/>
    <col min="2571" max="2816" width="9.140625" style="1"/>
    <col min="2817" max="2817" width="44.7109375" style="1" customWidth="1"/>
    <col min="2818" max="2818" width="24.28515625" style="1" customWidth="1"/>
    <col min="2819" max="2819" width="15.28515625" style="1" customWidth="1"/>
    <col min="2820" max="2821" width="22.85546875" style="1" customWidth="1"/>
    <col min="2822" max="2823" width="19.85546875" style="1" customWidth="1"/>
    <col min="2824" max="2824" width="16.42578125" style="1" bestFit="1" customWidth="1"/>
    <col min="2825" max="2825" width="21.28515625" style="1" customWidth="1"/>
    <col min="2826" max="2826" width="10.5703125" style="1" bestFit="1" customWidth="1"/>
    <col min="2827" max="3072" width="9.140625" style="1"/>
    <col min="3073" max="3073" width="44.7109375" style="1" customWidth="1"/>
    <col min="3074" max="3074" width="24.28515625" style="1" customWidth="1"/>
    <col min="3075" max="3075" width="15.28515625" style="1" customWidth="1"/>
    <col min="3076" max="3077" width="22.85546875" style="1" customWidth="1"/>
    <col min="3078" max="3079" width="19.85546875" style="1" customWidth="1"/>
    <col min="3080" max="3080" width="16.42578125" style="1" bestFit="1" customWidth="1"/>
    <col min="3081" max="3081" width="21.28515625" style="1" customWidth="1"/>
    <col min="3082" max="3082" width="10.5703125" style="1" bestFit="1" customWidth="1"/>
    <col min="3083" max="3328" width="9.140625" style="1"/>
    <col min="3329" max="3329" width="44.7109375" style="1" customWidth="1"/>
    <col min="3330" max="3330" width="24.28515625" style="1" customWidth="1"/>
    <col min="3331" max="3331" width="15.28515625" style="1" customWidth="1"/>
    <col min="3332" max="3333" width="22.85546875" style="1" customWidth="1"/>
    <col min="3334" max="3335" width="19.85546875" style="1" customWidth="1"/>
    <col min="3336" max="3336" width="16.42578125" style="1" bestFit="1" customWidth="1"/>
    <col min="3337" max="3337" width="21.28515625" style="1" customWidth="1"/>
    <col min="3338" max="3338" width="10.5703125" style="1" bestFit="1" customWidth="1"/>
    <col min="3339" max="3584" width="9.140625" style="1"/>
    <col min="3585" max="3585" width="44.7109375" style="1" customWidth="1"/>
    <col min="3586" max="3586" width="24.28515625" style="1" customWidth="1"/>
    <col min="3587" max="3587" width="15.28515625" style="1" customWidth="1"/>
    <col min="3588" max="3589" width="22.85546875" style="1" customWidth="1"/>
    <col min="3590" max="3591" width="19.85546875" style="1" customWidth="1"/>
    <col min="3592" max="3592" width="16.42578125" style="1" bestFit="1" customWidth="1"/>
    <col min="3593" max="3593" width="21.28515625" style="1" customWidth="1"/>
    <col min="3594" max="3594" width="10.5703125" style="1" bestFit="1" customWidth="1"/>
    <col min="3595" max="3840" width="9.140625" style="1"/>
    <col min="3841" max="3841" width="44.7109375" style="1" customWidth="1"/>
    <col min="3842" max="3842" width="24.28515625" style="1" customWidth="1"/>
    <col min="3843" max="3843" width="15.28515625" style="1" customWidth="1"/>
    <col min="3844" max="3845" width="22.85546875" style="1" customWidth="1"/>
    <col min="3846" max="3847" width="19.85546875" style="1" customWidth="1"/>
    <col min="3848" max="3848" width="16.42578125" style="1" bestFit="1" customWidth="1"/>
    <col min="3849" max="3849" width="21.28515625" style="1" customWidth="1"/>
    <col min="3850" max="3850" width="10.5703125" style="1" bestFit="1" customWidth="1"/>
    <col min="3851" max="4096" width="9.140625" style="1"/>
    <col min="4097" max="4097" width="44.7109375" style="1" customWidth="1"/>
    <col min="4098" max="4098" width="24.28515625" style="1" customWidth="1"/>
    <col min="4099" max="4099" width="15.28515625" style="1" customWidth="1"/>
    <col min="4100" max="4101" width="22.85546875" style="1" customWidth="1"/>
    <col min="4102" max="4103" width="19.85546875" style="1" customWidth="1"/>
    <col min="4104" max="4104" width="16.42578125" style="1" bestFit="1" customWidth="1"/>
    <col min="4105" max="4105" width="21.28515625" style="1" customWidth="1"/>
    <col min="4106" max="4106" width="10.5703125" style="1" bestFit="1" customWidth="1"/>
    <col min="4107" max="4352" width="9.140625" style="1"/>
    <col min="4353" max="4353" width="44.7109375" style="1" customWidth="1"/>
    <col min="4354" max="4354" width="24.28515625" style="1" customWidth="1"/>
    <col min="4355" max="4355" width="15.28515625" style="1" customWidth="1"/>
    <col min="4356" max="4357" width="22.85546875" style="1" customWidth="1"/>
    <col min="4358" max="4359" width="19.85546875" style="1" customWidth="1"/>
    <col min="4360" max="4360" width="16.42578125" style="1" bestFit="1" customWidth="1"/>
    <col min="4361" max="4361" width="21.28515625" style="1" customWidth="1"/>
    <col min="4362" max="4362" width="10.5703125" style="1" bestFit="1" customWidth="1"/>
    <col min="4363" max="4608" width="9.140625" style="1"/>
    <col min="4609" max="4609" width="44.7109375" style="1" customWidth="1"/>
    <col min="4610" max="4610" width="24.28515625" style="1" customWidth="1"/>
    <col min="4611" max="4611" width="15.28515625" style="1" customWidth="1"/>
    <col min="4612" max="4613" width="22.85546875" style="1" customWidth="1"/>
    <col min="4614" max="4615" width="19.85546875" style="1" customWidth="1"/>
    <col min="4616" max="4616" width="16.42578125" style="1" bestFit="1" customWidth="1"/>
    <col min="4617" max="4617" width="21.28515625" style="1" customWidth="1"/>
    <col min="4618" max="4618" width="10.5703125" style="1" bestFit="1" customWidth="1"/>
    <col min="4619" max="4864" width="9.140625" style="1"/>
    <col min="4865" max="4865" width="44.7109375" style="1" customWidth="1"/>
    <col min="4866" max="4866" width="24.28515625" style="1" customWidth="1"/>
    <col min="4867" max="4867" width="15.28515625" style="1" customWidth="1"/>
    <col min="4868" max="4869" width="22.85546875" style="1" customWidth="1"/>
    <col min="4870" max="4871" width="19.85546875" style="1" customWidth="1"/>
    <col min="4872" max="4872" width="16.42578125" style="1" bestFit="1" customWidth="1"/>
    <col min="4873" max="4873" width="21.28515625" style="1" customWidth="1"/>
    <col min="4874" max="4874" width="10.5703125" style="1" bestFit="1" customWidth="1"/>
    <col min="4875" max="5120" width="9.140625" style="1"/>
    <col min="5121" max="5121" width="44.7109375" style="1" customWidth="1"/>
    <col min="5122" max="5122" width="24.28515625" style="1" customWidth="1"/>
    <col min="5123" max="5123" width="15.28515625" style="1" customWidth="1"/>
    <col min="5124" max="5125" width="22.85546875" style="1" customWidth="1"/>
    <col min="5126" max="5127" width="19.85546875" style="1" customWidth="1"/>
    <col min="5128" max="5128" width="16.42578125" style="1" bestFit="1" customWidth="1"/>
    <col min="5129" max="5129" width="21.28515625" style="1" customWidth="1"/>
    <col min="5130" max="5130" width="10.5703125" style="1" bestFit="1" customWidth="1"/>
    <col min="5131" max="5376" width="9.140625" style="1"/>
    <col min="5377" max="5377" width="44.7109375" style="1" customWidth="1"/>
    <col min="5378" max="5378" width="24.28515625" style="1" customWidth="1"/>
    <col min="5379" max="5379" width="15.28515625" style="1" customWidth="1"/>
    <col min="5380" max="5381" width="22.85546875" style="1" customWidth="1"/>
    <col min="5382" max="5383" width="19.85546875" style="1" customWidth="1"/>
    <col min="5384" max="5384" width="16.42578125" style="1" bestFit="1" customWidth="1"/>
    <col min="5385" max="5385" width="21.28515625" style="1" customWidth="1"/>
    <col min="5386" max="5386" width="10.5703125" style="1" bestFit="1" customWidth="1"/>
    <col min="5387" max="5632" width="9.140625" style="1"/>
    <col min="5633" max="5633" width="44.7109375" style="1" customWidth="1"/>
    <col min="5634" max="5634" width="24.28515625" style="1" customWidth="1"/>
    <col min="5635" max="5635" width="15.28515625" style="1" customWidth="1"/>
    <col min="5636" max="5637" width="22.85546875" style="1" customWidth="1"/>
    <col min="5638" max="5639" width="19.85546875" style="1" customWidth="1"/>
    <col min="5640" max="5640" width="16.42578125" style="1" bestFit="1" customWidth="1"/>
    <col min="5641" max="5641" width="21.28515625" style="1" customWidth="1"/>
    <col min="5642" max="5642" width="10.5703125" style="1" bestFit="1" customWidth="1"/>
    <col min="5643" max="5888" width="9.140625" style="1"/>
    <col min="5889" max="5889" width="44.7109375" style="1" customWidth="1"/>
    <col min="5890" max="5890" width="24.28515625" style="1" customWidth="1"/>
    <col min="5891" max="5891" width="15.28515625" style="1" customWidth="1"/>
    <col min="5892" max="5893" width="22.85546875" style="1" customWidth="1"/>
    <col min="5894" max="5895" width="19.85546875" style="1" customWidth="1"/>
    <col min="5896" max="5896" width="16.42578125" style="1" bestFit="1" customWidth="1"/>
    <col min="5897" max="5897" width="21.28515625" style="1" customWidth="1"/>
    <col min="5898" max="5898" width="10.5703125" style="1" bestFit="1" customWidth="1"/>
    <col min="5899" max="6144" width="9.140625" style="1"/>
    <col min="6145" max="6145" width="44.7109375" style="1" customWidth="1"/>
    <col min="6146" max="6146" width="24.28515625" style="1" customWidth="1"/>
    <col min="6147" max="6147" width="15.28515625" style="1" customWidth="1"/>
    <col min="6148" max="6149" width="22.85546875" style="1" customWidth="1"/>
    <col min="6150" max="6151" width="19.85546875" style="1" customWidth="1"/>
    <col min="6152" max="6152" width="16.42578125" style="1" bestFit="1" customWidth="1"/>
    <col min="6153" max="6153" width="21.28515625" style="1" customWidth="1"/>
    <col min="6154" max="6154" width="10.5703125" style="1" bestFit="1" customWidth="1"/>
    <col min="6155" max="6400" width="9.140625" style="1"/>
    <col min="6401" max="6401" width="44.7109375" style="1" customWidth="1"/>
    <col min="6402" max="6402" width="24.28515625" style="1" customWidth="1"/>
    <col min="6403" max="6403" width="15.28515625" style="1" customWidth="1"/>
    <col min="6404" max="6405" width="22.85546875" style="1" customWidth="1"/>
    <col min="6406" max="6407" width="19.85546875" style="1" customWidth="1"/>
    <col min="6408" max="6408" width="16.42578125" style="1" bestFit="1" customWidth="1"/>
    <col min="6409" max="6409" width="21.28515625" style="1" customWidth="1"/>
    <col min="6410" max="6410" width="10.5703125" style="1" bestFit="1" customWidth="1"/>
    <col min="6411" max="6656" width="9.140625" style="1"/>
    <col min="6657" max="6657" width="44.7109375" style="1" customWidth="1"/>
    <col min="6658" max="6658" width="24.28515625" style="1" customWidth="1"/>
    <col min="6659" max="6659" width="15.28515625" style="1" customWidth="1"/>
    <col min="6660" max="6661" width="22.85546875" style="1" customWidth="1"/>
    <col min="6662" max="6663" width="19.85546875" style="1" customWidth="1"/>
    <col min="6664" max="6664" width="16.42578125" style="1" bestFit="1" customWidth="1"/>
    <col min="6665" max="6665" width="21.28515625" style="1" customWidth="1"/>
    <col min="6666" max="6666" width="10.5703125" style="1" bestFit="1" customWidth="1"/>
    <col min="6667" max="6912" width="9.140625" style="1"/>
    <col min="6913" max="6913" width="44.7109375" style="1" customWidth="1"/>
    <col min="6914" max="6914" width="24.28515625" style="1" customWidth="1"/>
    <col min="6915" max="6915" width="15.28515625" style="1" customWidth="1"/>
    <col min="6916" max="6917" width="22.85546875" style="1" customWidth="1"/>
    <col min="6918" max="6919" width="19.85546875" style="1" customWidth="1"/>
    <col min="6920" max="6920" width="16.42578125" style="1" bestFit="1" customWidth="1"/>
    <col min="6921" max="6921" width="21.28515625" style="1" customWidth="1"/>
    <col min="6922" max="6922" width="10.5703125" style="1" bestFit="1" customWidth="1"/>
    <col min="6923" max="7168" width="9.140625" style="1"/>
    <col min="7169" max="7169" width="44.7109375" style="1" customWidth="1"/>
    <col min="7170" max="7170" width="24.28515625" style="1" customWidth="1"/>
    <col min="7171" max="7171" width="15.28515625" style="1" customWidth="1"/>
    <col min="7172" max="7173" width="22.85546875" style="1" customWidth="1"/>
    <col min="7174" max="7175" width="19.85546875" style="1" customWidth="1"/>
    <col min="7176" max="7176" width="16.42578125" style="1" bestFit="1" customWidth="1"/>
    <col min="7177" max="7177" width="21.28515625" style="1" customWidth="1"/>
    <col min="7178" max="7178" width="10.5703125" style="1" bestFit="1" customWidth="1"/>
    <col min="7179" max="7424" width="9.140625" style="1"/>
    <col min="7425" max="7425" width="44.7109375" style="1" customWidth="1"/>
    <col min="7426" max="7426" width="24.28515625" style="1" customWidth="1"/>
    <col min="7427" max="7427" width="15.28515625" style="1" customWidth="1"/>
    <col min="7428" max="7429" width="22.85546875" style="1" customWidth="1"/>
    <col min="7430" max="7431" width="19.85546875" style="1" customWidth="1"/>
    <col min="7432" max="7432" width="16.42578125" style="1" bestFit="1" customWidth="1"/>
    <col min="7433" max="7433" width="21.28515625" style="1" customWidth="1"/>
    <col min="7434" max="7434" width="10.5703125" style="1" bestFit="1" customWidth="1"/>
    <col min="7435" max="7680" width="9.140625" style="1"/>
    <col min="7681" max="7681" width="44.7109375" style="1" customWidth="1"/>
    <col min="7682" max="7682" width="24.28515625" style="1" customWidth="1"/>
    <col min="7683" max="7683" width="15.28515625" style="1" customWidth="1"/>
    <col min="7684" max="7685" width="22.85546875" style="1" customWidth="1"/>
    <col min="7686" max="7687" width="19.85546875" style="1" customWidth="1"/>
    <col min="7688" max="7688" width="16.42578125" style="1" bestFit="1" customWidth="1"/>
    <col min="7689" max="7689" width="21.28515625" style="1" customWidth="1"/>
    <col min="7690" max="7690" width="10.5703125" style="1" bestFit="1" customWidth="1"/>
    <col min="7691" max="7936" width="9.140625" style="1"/>
    <col min="7937" max="7937" width="44.7109375" style="1" customWidth="1"/>
    <col min="7938" max="7938" width="24.28515625" style="1" customWidth="1"/>
    <col min="7939" max="7939" width="15.28515625" style="1" customWidth="1"/>
    <col min="7940" max="7941" width="22.85546875" style="1" customWidth="1"/>
    <col min="7942" max="7943" width="19.85546875" style="1" customWidth="1"/>
    <col min="7944" max="7944" width="16.42578125" style="1" bestFit="1" customWidth="1"/>
    <col min="7945" max="7945" width="21.28515625" style="1" customWidth="1"/>
    <col min="7946" max="7946" width="10.5703125" style="1" bestFit="1" customWidth="1"/>
    <col min="7947" max="8192" width="9.140625" style="1"/>
    <col min="8193" max="8193" width="44.7109375" style="1" customWidth="1"/>
    <col min="8194" max="8194" width="24.28515625" style="1" customWidth="1"/>
    <col min="8195" max="8195" width="15.28515625" style="1" customWidth="1"/>
    <col min="8196" max="8197" width="22.85546875" style="1" customWidth="1"/>
    <col min="8198" max="8199" width="19.85546875" style="1" customWidth="1"/>
    <col min="8200" max="8200" width="16.42578125" style="1" bestFit="1" customWidth="1"/>
    <col min="8201" max="8201" width="21.28515625" style="1" customWidth="1"/>
    <col min="8202" max="8202" width="10.5703125" style="1" bestFit="1" customWidth="1"/>
    <col min="8203" max="8448" width="9.140625" style="1"/>
    <col min="8449" max="8449" width="44.7109375" style="1" customWidth="1"/>
    <col min="8450" max="8450" width="24.28515625" style="1" customWidth="1"/>
    <col min="8451" max="8451" width="15.28515625" style="1" customWidth="1"/>
    <col min="8452" max="8453" width="22.85546875" style="1" customWidth="1"/>
    <col min="8454" max="8455" width="19.85546875" style="1" customWidth="1"/>
    <col min="8456" max="8456" width="16.42578125" style="1" bestFit="1" customWidth="1"/>
    <col min="8457" max="8457" width="21.28515625" style="1" customWidth="1"/>
    <col min="8458" max="8458" width="10.5703125" style="1" bestFit="1" customWidth="1"/>
    <col min="8459" max="8704" width="9.140625" style="1"/>
    <col min="8705" max="8705" width="44.7109375" style="1" customWidth="1"/>
    <col min="8706" max="8706" width="24.28515625" style="1" customWidth="1"/>
    <col min="8707" max="8707" width="15.28515625" style="1" customWidth="1"/>
    <col min="8708" max="8709" width="22.85546875" style="1" customWidth="1"/>
    <col min="8710" max="8711" width="19.85546875" style="1" customWidth="1"/>
    <col min="8712" max="8712" width="16.42578125" style="1" bestFit="1" customWidth="1"/>
    <col min="8713" max="8713" width="21.28515625" style="1" customWidth="1"/>
    <col min="8714" max="8714" width="10.5703125" style="1" bestFit="1" customWidth="1"/>
    <col min="8715" max="8960" width="9.140625" style="1"/>
    <col min="8961" max="8961" width="44.7109375" style="1" customWidth="1"/>
    <col min="8962" max="8962" width="24.28515625" style="1" customWidth="1"/>
    <col min="8963" max="8963" width="15.28515625" style="1" customWidth="1"/>
    <col min="8964" max="8965" width="22.85546875" style="1" customWidth="1"/>
    <col min="8966" max="8967" width="19.85546875" style="1" customWidth="1"/>
    <col min="8968" max="8968" width="16.42578125" style="1" bestFit="1" customWidth="1"/>
    <col min="8969" max="8969" width="21.28515625" style="1" customWidth="1"/>
    <col min="8970" max="8970" width="10.5703125" style="1" bestFit="1" customWidth="1"/>
    <col min="8971" max="9216" width="9.140625" style="1"/>
    <col min="9217" max="9217" width="44.7109375" style="1" customWidth="1"/>
    <col min="9218" max="9218" width="24.28515625" style="1" customWidth="1"/>
    <col min="9219" max="9219" width="15.28515625" style="1" customWidth="1"/>
    <col min="9220" max="9221" width="22.85546875" style="1" customWidth="1"/>
    <col min="9222" max="9223" width="19.85546875" style="1" customWidth="1"/>
    <col min="9224" max="9224" width="16.42578125" style="1" bestFit="1" customWidth="1"/>
    <col min="9225" max="9225" width="21.28515625" style="1" customWidth="1"/>
    <col min="9226" max="9226" width="10.5703125" style="1" bestFit="1" customWidth="1"/>
    <col min="9227" max="9472" width="9.140625" style="1"/>
    <col min="9473" max="9473" width="44.7109375" style="1" customWidth="1"/>
    <col min="9474" max="9474" width="24.28515625" style="1" customWidth="1"/>
    <col min="9475" max="9475" width="15.28515625" style="1" customWidth="1"/>
    <col min="9476" max="9477" width="22.85546875" style="1" customWidth="1"/>
    <col min="9478" max="9479" width="19.85546875" style="1" customWidth="1"/>
    <col min="9480" max="9480" width="16.42578125" style="1" bestFit="1" customWidth="1"/>
    <col min="9481" max="9481" width="21.28515625" style="1" customWidth="1"/>
    <col min="9482" max="9482" width="10.5703125" style="1" bestFit="1" customWidth="1"/>
    <col min="9483" max="9728" width="9.140625" style="1"/>
    <col min="9729" max="9729" width="44.7109375" style="1" customWidth="1"/>
    <col min="9730" max="9730" width="24.28515625" style="1" customWidth="1"/>
    <col min="9731" max="9731" width="15.28515625" style="1" customWidth="1"/>
    <col min="9732" max="9733" width="22.85546875" style="1" customWidth="1"/>
    <col min="9734" max="9735" width="19.85546875" style="1" customWidth="1"/>
    <col min="9736" max="9736" width="16.42578125" style="1" bestFit="1" customWidth="1"/>
    <col min="9737" max="9737" width="21.28515625" style="1" customWidth="1"/>
    <col min="9738" max="9738" width="10.5703125" style="1" bestFit="1" customWidth="1"/>
    <col min="9739" max="9984" width="9.140625" style="1"/>
    <col min="9985" max="9985" width="44.7109375" style="1" customWidth="1"/>
    <col min="9986" max="9986" width="24.28515625" style="1" customWidth="1"/>
    <col min="9987" max="9987" width="15.28515625" style="1" customWidth="1"/>
    <col min="9988" max="9989" width="22.85546875" style="1" customWidth="1"/>
    <col min="9990" max="9991" width="19.85546875" style="1" customWidth="1"/>
    <col min="9992" max="9992" width="16.42578125" style="1" bestFit="1" customWidth="1"/>
    <col min="9993" max="9993" width="21.28515625" style="1" customWidth="1"/>
    <col min="9994" max="9994" width="10.5703125" style="1" bestFit="1" customWidth="1"/>
    <col min="9995" max="10240" width="9.140625" style="1"/>
    <col min="10241" max="10241" width="44.7109375" style="1" customWidth="1"/>
    <col min="10242" max="10242" width="24.28515625" style="1" customWidth="1"/>
    <col min="10243" max="10243" width="15.28515625" style="1" customWidth="1"/>
    <col min="10244" max="10245" width="22.85546875" style="1" customWidth="1"/>
    <col min="10246" max="10247" width="19.85546875" style="1" customWidth="1"/>
    <col min="10248" max="10248" width="16.42578125" style="1" bestFit="1" customWidth="1"/>
    <col min="10249" max="10249" width="21.28515625" style="1" customWidth="1"/>
    <col min="10250" max="10250" width="10.5703125" style="1" bestFit="1" customWidth="1"/>
    <col min="10251" max="10496" width="9.140625" style="1"/>
    <col min="10497" max="10497" width="44.7109375" style="1" customWidth="1"/>
    <col min="10498" max="10498" width="24.28515625" style="1" customWidth="1"/>
    <col min="10499" max="10499" width="15.28515625" style="1" customWidth="1"/>
    <col min="10500" max="10501" width="22.85546875" style="1" customWidth="1"/>
    <col min="10502" max="10503" width="19.85546875" style="1" customWidth="1"/>
    <col min="10504" max="10504" width="16.42578125" style="1" bestFit="1" customWidth="1"/>
    <col min="10505" max="10505" width="21.28515625" style="1" customWidth="1"/>
    <col min="10506" max="10506" width="10.5703125" style="1" bestFit="1" customWidth="1"/>
    <col min="10507" max="10752" width="9.140625" style="1"/>
    <col min="10753" max="10753" width="44.7109375" style="1" customWidth="1"/>
    <col min="10754" max="10754" width="24.28515625" style="1" customWidth="1"/>
    <col min="10755" max="10755" width="15.28515625" style="1" customWidth="1"/>
    <col min="10756" max="10757" width="22.85546875" style="1" customWidth="1"/>
    <col min="10758" max="10759" width="19.85546875" style="1" customWidth="1"/>
    <col min="10760" max="10760" width="16.42578125" style="1" bestFit="1" customWidth="1"/>
    <col min="10761" max="10761" width="21.28515625" style="1" customWidth="1"/>
    <col min="10762" max="10762" width="10.5703125" style="1" bestFit="1" customWidth="1"/>
    <col min="10763" max="11008" width="9.140625" style="1"/>
    <col min="11009" max="11009" width="44.7109375" style="1" customWidth="1"/>
    <col min="11010" max="11010" width="24.28515625" style="1" customWidth="1"/>
    <col min="11011" max="11011" width="15.28515625" style="1" customWidth="1"/>
    <col min="11012" max="11013" width="22.85546875" style="1" customWidth="1"/>
    <col min="11014" max="11015" width="19.85546875" style="1" customWidth="1"/>
    <col min="11016" max="11016" width="16.42578125" style="1" bestFit="1" customWidth="1"/>
    <col min="11017" max="11017" width="21.28515625" style="1" customWidth="1"/>
    <col min="11018" max="11018" width="10.5703125" style="1" bestFit="1" customWidth="1"/>
    <col min="11019" max="11264" width="9.140625" style="1"/>
    <col min="11265" max="11265" width="44.7109375" style="1" customWidth="1"/>
    <col min="11266" max="11266" width="24.28515625" style="1" customWidth="1"/>
    <col min="11267" max="11267" width="15.28515625" style="1" customWidth="1"/>
    <col min="11268" max="11269" width="22.85546875" style="1" customWidth="1"/>
    <col min="11270" max="11271" width="19.85546875" style="1" customWidth="1"/>
    <col min="11272" max="11272" width="16.42578125" style="1" bestFit="1" customWidth="1"/>
    <col min="11273" max="11273" width="21.28515625" style="1" customWidth="1"/>
    <col min="11274" max="11274" width="10.5703125" style="1" bestFit="1" customWidth="1"/>
    <col min="11275" max="11520" width="9.140625" style="1"/>
    <col min="11521" max="11521" width="44.7109375" style="1" customWidth="1"/>
    <col min="11522" max="11522" width="24.28515625" style="1" customWidth="1"/>
    <col min="11523" max="11523" width="15.28515625" style="1" customWidth="1"/>
    <col min="11524" max="11525" width="22.85546875" style="1" customWidth="1"/>
    <col min="11526" max="11527" width="19.85546875" style="1" customWidth="1"/>
    <col min="11528" max="11528" width="16.42578125" style="1" bestFit="1" customWidth="1"/>
    <col min="11529" max="11529" width="21.28515625" style="1" customWidth="1"/>
    <col min="11530" max="11530" width="10.5703125" style="1" bestFit="1" customWidth="1"/>
    <col min="11531" max="11776" width="9.140625" style="1"/>
    <col min="11777" max="11777" width="44.7109375" style="1" customWidth="1"/>
    <col min="11778" max="11778" width="24.28515625" style="1" customWidth="1"/>
    <col min="11779" max="11779" width="15.28515625" style="1" customWidth="1"/>
    <col min="11780" max="11781" width="22.85546875" style="1" customWidth="1"/>
    <col min="11782" max="11783" width="19.85546875" style="1" customWidth="1"/>
    <col min="11784" max="11784" width="16.42578125" style="1" bestFit="1" customWidth="1"/>
    <col min="11785" max="11785" width="21.28515625" style="1" customWidth="1"/>
    <col min="11786" max="11786" width="10.5703125" style="1" bestFit="1" customWidth="1"/>
    <col min="11787" max="12032" width="9.140625" style="1"/>
    <col min="12033" max="12033" width="44.7109375" style="1" customWidth="1"/>
    <col min="12034" max="12034" width="24.28515625" style="1" customWidth="1"/>
    <col min="12035" max="12035" width="15.28515625" style="1" customWidth="1"/>
    <col min="12036" max="12037" width="22.85546875" style="1" customWidth="1"/>
    <col min="12038" max="12039" width="19.85546875" style="1" customWidth="1"/>
    <col min="12040" max="12040" width="16.42578125" style="1" bestFit="1" customWidth="1"/>
    <col min="12041" max="12041" width="21.28515625" style="1" customWidth="1"/>
    <col min="12042" max="12042" width="10.5703125" style="1" bestFit="1" customWidth="1"/>
    <col min="12043" max="12288" width="9.140625" style="1"/>
    <col min="12289" max="12289" width="44.7109375" style="1" customWidth="1"/>
    <col min="12290" max="12290" width="24.28515625" style="1" customWidth="1"/>
    <col min="12291" max="12291" width="15.28515625" style="1" customWidth="1"/>
    <col min="12292" max="12293" width="22.85546875" style="1" customWidth="1"/>
    <col min="12294" max="12295" width="19.85546875" style="1" customWidth="1"/>
    <col min="12296" max="12296" width="16.42578125" style="1" bestFit="1" customWidth="1"/>
    <col min="12297" max="12297" width="21.28515625" style="1" customWidth="1"/>
    <col min="12298" max="12298" width="10.5703125" style="1" bestFit="1" customWidth="1"/>
    <col min="12299" max="12544" width="9.140625" style="1"/>
    <col min="12545" max="12545" width="44.7109375" style="1" customWidth="1"/>
    <col min="12546" max="12546" width="24.28515625" style="1" customWidth="1"/>
    <col min="12547" max="12547" width="15.28515625" style="1" customWidth="1"/>
    <col min="12548" max="12549" width="22.85546875" style="1" customWidth="1"/>
    <col min="12550" max="12551" width="19.85546875" style="1" customWidth="1"/>
    <col min="12552" max="12552" width="16.42578125" style="1" bestFit="1" customWidth="1"/>
    <col min="12553" max="12553" width="21.28515625" style="1" customWidth="1"/>
    <col min="12554" max="12554" width="10.5703125" style="1" bestFit="1" customWidth="1"/>
    <col min="12555" max="12800" width="9.140625" style="1"/>
    <col min="12801" max="12801" width="44.7109375" style="1" customWidth="1"/>
    <col min="12802" max="12802" width="24.28515625" style="1" customWidth="1"/>
    <col min="12803" max="12803" width="15.28515625" style="1" customWidth="1"/>
    <col min="12804" max="12805" width="22.85546875" style="1" customWidth="1"/>
    <col min="12806" max="12807" width="19.85546875" style="1" customWidth="1"/>
    <col min="12808" max="12808" width="16.42578125" style="1" bestFit="1" customWidth="1"/>
    <col min="12809" max="12809" width="21.28515625" style="1" customWidth="1"/>
    <col min="12810" max="12810" width="10.5703125" style="1" bestFit="1" customWidth="1"/>
    <col min="12811" max="13056" width="9.140625" style="1"/>
    <col min="13057" max="13057" width="44.7109375" style="1" customWidth="1"/>
    <col min="13058" max="13058" width="24.28515625" style="1" customWidth="1"/>
    <col min="13059" max="13059" width="15.28515625" style="1" customWidth="1"/>
    <col min="13060" max="13061" width="22.85546875" style="1" customWidth="1"/>
    <col min="13062" max="13063" width="19.85546875" style="1" customWidth="1"/>
    <col min="13064" max="13064" width="16.42578125" style="1" bestFit="1" customWidth="1"/>
    <col min="13065" max="13065" width="21.28515625" style="1" customWidth="1"/>
    <col min="13066" max="13066" width="10.5703125" style="1" bestFit="1" customWidth="1"/>
    <col min="13067" max="13312" width="9.140625" style="1"/>
    <col min="13313" max="13313" width="44.7109375" style="1" customWidth="1"/>
    <col min="13314" max="13314" width="24.28515625" style="1" customWidth="1"/>
    <col min="13315" max="13315" width="15.28515625" style="1" customWidth="1"/>
    <col min="13316" max="13317" width="22.85546875" style="1" customWidth="1"/>
    <col min="13318" max="13319" width="19.85546875" style="1" customWidth="1"/>
    <col min="13320" max="13320" width="16.42578125" style="1" bestFit="1" customWidth="1"/>
    <col min="13321" max="13321" width="21.28515625" style="1" customWidth="1"/>
    <col min="13322" max="13322" width="10.5703125" style="1" bestFit="1" customWidth="1"/>
    <col min="13323" max="13568" width="9.140625" style="1"/>
    <col min="13569" max="13569" width="44.7109375" style="1" customWidth="1"/>
    <col min="13570" max="13570" width="24.28515625" style="1" customWidth="1"/>
    <col min="13571" max="13571" width="15.28515625" style="1" customWidth="1"/>
    <col min="13572" max="13573" width="22.85546875" style="1" customWidth="1"/>
    <col min="13574" max="13575" width="19.85546875" style="1" customWidth="1"/>
    <col min="13576" max="13576" width="16.42578125" style="1" bestFit="1" customWidth="1"/>
    <col min="13577" max="13577" width="21.28515625" style="1" customWidth="1"/>
    <col min="13578" max="13578" width="10.5703125" style="1" bestFit="1" customWidth="1"/>
    <col min="13579" max="13824" width="9.140625" style="1"/>
    <col min="13825" max="13825" width="44.7109375" style="1" customWidth="1"/>
    <col min="13826" max="13826" width="24.28515625" style="1" customWidth="1"/>
    <col min="13827" max="13827" width="15.28515625" style="1" customWidth="1"/>
    <col min="13828" max="13829" width="22.85546875" style="1" customWidth="1"/>
    <col min="13830" max="13831" width="19.85546875" style="1" customWidth="1"/>
    <col min="13832" max="13832" width="16.42578125" style="1" bestFit="1" customWidth="1"/>
    <col min="13833" max="13833" width="21.28515625" style="1" customWidth="1"/>
    <col min="13834" max="13834" width="10.5703125" style="1" bestFit="1" customWidth="1"/>
    <col min="13835" max="14080" width="9.140625" style="1"/>
    <col min="14081" max="14081" width="44.7109375" style="1" customWidth="1"/>
    <col min="14082" max="14082" width="24.28515625" style="1" customWidth="1"/>
    <col min="14083" max="14083" width="15.28515625" style="1" customWidth="1"/>
    <col min="14084" max="14085" width="22.85546875" style="1" customWidth="1"/>
    <col min="14086" max="14087" width="19.85546875" style="1" customWidth="1"/>
    <col min="14088" max="14088" width="16.42578125" style="1" bestFit="1" customWidth="1"/>
    <col min="14089" max="14089" width="21.28515625" style="1" customWidth="1"/>
    <col min="14090" max="14090" width="10.5703125" style="1" bestFit="1" customWidth="1"/>
    <col min="14091" max="14336" width="9.140625" style="1"/>
    <col min="14337" max="14337" width="44.7109375" style="1" customWidth="1"/>
    <col min="14338" max="14338" width="24.28515625" style="1" customWidth="1"/>
    <col min="14339" max="14339" width="15.28515625" style="1" customWidth="1"/>
    <col min="14340" max="14341" width="22.85546875" style="1" customWidth="1"/>
    <col min="14342" max="14343" width="19.85546875" style="1" customWidth="1"/>
    <col min="14344" max="14344" width="16.42578125" style="1" bestFit="1" customWidth="1"/>
    <col min="14345" max="14345" width="21.28515625" style="1" customWidth="1"/>
    <col min="14346" max="14346" width="10.5703125" style="1" bestFit="1" customWidth="1"/>
    <col min="14347" max="14592" width="9.140625" style="1"/>
    <col min="14593" max="14593" width="44.7109375" style="1" customWidth="1"/>
    <col min="14594" max="14594" width="24.28515625" style="1" customWidth="1"/>
    <col min="14595" max="14595" width="15.28515625" style="1" customWidth="1"/>
    <col min="14596" max="14597" width="22.85546875" style="1" customWidth="1"/>
    <col min="14598" max="14599" width="19.85546875" style="1" customWidth="1"/>
    <col min="14600" max="14600" width="16.42578125" style="1" bestFit="1" customWidth="1"/>
    <col min="14601" max="14601" width="21.28515625" style="1" customWidth="1"/>
    <col min="14602" max="14602" width="10.5703125" style="1" bestFit="1" customWidth="1"/>
    <col min="14603" max="14848" width="9.140625" style="1"/>
    <col min="14849" max="14849" width="44.7109375" style="1" customWidth="1"/>
    <col min="14850" max="14850" width="24.28515625" style="1" customWidth="1"/>
    <col min="14851" max="14851" width="15.28515625" style="1" customWidth="1"/>
    <col min="14852" max="14853" width="22.85546875" style="1" customWidth="1"/>
    <col min="14854" max="14855" width="19.85546875" style="1" customWidth="1"/>
    <col min="14856" max="14856" width="16.42578125" style="1" bestFit="1" customWidth="1"/>
    <col min="14857" max="14857" width="21.28515625" style="1" customWidth="1"/>
    <col min="14858" max="14858" width="10.5703125" style="1" bestFit="1" customWidth="1"/>
    <col min="14859" max="15104" width="9.140625" style="1"/>
    <col min="15105" max="15105" width="44.7109375" style="1" customWidth="1"/>
    <col min="15106" max="15106" width="24.28515625" style="1" customWidth="1"/>
    <col min="15107" max="15107" width="15.28515625" style="1" customWidth="1"/>
    <col min="15108" max="15109" width="22.85546875" style="1" customWidth="1"/>
    <col min="15110" max="15111" width="19.85546875" style="1" customWidth="1"/>
    <col min="15112" max="15112" width="16.42578125" style="1" bestFit="1" customWidth="1"/>
    <col min="15113" max="15113" width="21.28515625" style="1" customWidth="1"/>
    <col min="15114" max="15114" width="10.5703125" style="1" bestFit="1" customWidth="1"/>
    <col min="15115" max="15360" width="9.140625" style="1"/>
    <col min="15361" max="15361" width="44.7109375" style="1" customWidth="1"/>
    <col min="15362" max="15362" width="24.28515625" style="1" customWidth="1"/>
    <col min="15363" max="15363" width="15.28515625" style="1" customWidth="1"/>
    <col min="15364" max="15365" width="22.85546875" style="1" customWidth="1"/>
    <col min="15366" max="15367" width="19.85546875" style="1" customWidth="1"/>
    <col min="15368" max="15368" width="16.42578125" style="1" bestFit="1" customWidth="1"/>
    <col min="15369" max="15369" width="21.28515625" style="1" customWidth="1"/>
    <col min="15370" max="15370" width="10.5703125" style="1" bestFit="1" customWidth="1"/>
    <col min="15371" max="15616" width="9.140625" style="1"/>
    <col min="15617" max="15617" width="44.7109375" style="1" customWidth="1"/>
    <col min="15618" max="15618" width="24.28515625" style="1" customWidth="1"/>
    <col min="15619" max="15619" width="15.28515625" style="1" customWidth="1"/>
    <col min="15620" max="15621" width="22.85546875" style="1" customWidth="1"/>
    <col min="15622" max="15623" width="19.85546875" style="1" customWidth="1"/>
    <col min="15624" max="15624" width="16.42578125" style="1" bestFit="1" customWidth="1"/>
    <col min="15625" max="15625" width="21.28515625" style="1" customWidth="1"/>
    <col min="15626" max="15626" width="10.5703125" style="1" bestFit="1" customWidth="1"/>
    <col min="15627" max="15872" width="9.140625" style="1"/>
    <col min="15873" max="15873" width="44.7109375" style="1" customWidth="1"/>
    <col min="15874" max="15874" width="24.28515625" style="1" customWidth="1"/>
    <col min="15875" max="15875" width="15.28515625" style="1" customWidth="1"/>
    <col min="15876" max="15877" width="22.85546875" style="1" customWidth="1"/>
    <col min="15878" max="15879" width="19.85546875" style="1" customWidth="1"/>
    <col min="15880" max="15880" width="16.42578125" style="1" bestFit="1" customWidth="1"/>
    <col min="15881" max="15881" width="21.28515625" style="1" customWidth="1"/>
    <col min="15882" max="15882" width="10.5703125" style="1" bestFit="1" customWidth="1"/>
    <col min="15883" max="16128" width="9.140625" style="1"/>
    <col min="16129" max="16129" width="44.7109375" style="1" customWidth="1"/>
    <col min="16130" max="16130" width="24.28515625" style="1" customWidth="1"/>
    <col min="16131" max="16131" width="15.28515625" style="1" customWidth="1"/>
    <col min="16132" max="16133" width="22.85546875" style="1" customWidth="1"/>
    <col min="16134" max="16135" width="19.85546875" style="1" customWidth="1"/>
    <col min="16136" max="16136" width="16.42578125" style="1" bestFit="1" customWidth="1"/>
    <col min="16137" max="16137" width="21.28515625" style="1" customWidth="1"/>
    <col min="16138" max="16138" width="10.5703125" style="1" bestFit="1" customWidth="1"/>
    <col min="16139" max="16384" width="9.140625" style="1"/>
  </cols>
  <sheetData>
    <row r="1" spans="1:16138" ht="30" thickTop="1" thickBot="1" x14ac:dyDescent="0.3">
      <c r="A1" s="195" t="s">
        <v>121</v>
      </c>
      <c r="B1" s="196" t="s">
        <v>111</v>
      </c>
    </row>
    <row r="2" spans="1:16138" ht="27" customHeight="1" thickBot="1" x14ac:dyDescent="0.3">
      <c r="A2" s="205" t="s">
        <v>122</v>
      </c>
      <c r="B2" s="206">
        <f>'[1]Affidamento 9 + 1 mesi'!$H$39</f>
        <v>1579129.2446666667</v>
      </c>
      <c r="C2" s="4"/>
      <c r="D2" s="4"/>
      <c r="E2" s="7"/>
      <c r="F2" s="4"/>
      <c r="G2" s="3"/>
      <c r="H2" s="4"/>
      <c r="I2" s="4"/>
    </row>
    <row r="3" spans="1:16138" ht="72.75" thickTop="1" thickBot="1" x14ac:dyDescent="0.3">
      <c r="A3" s="195" t="s">
        <v>123</v>
      </c>
      <c r="B3" s="196" t="s">
        <v>111</v>
      </c>
    </row>
    <row r="4" spans="1:16138" ht="41.25" customHeight="1" thickBot="1" x14ac:dyDescent="0.3">
      <c r="A4" s="197" t="s">
        <v>114</v>
      </c>
      <c r="B4" s="198" t="s">
        <v>112</v>
      </c>
      <c r="C4" s="4"/>
      <c r="D4" s="4"/>
      <c r="E4" s="7"/>
      <c r="F4" s="4"/>
      <c r="G4" s="3"/>
      <c r="H4" s="4"/>
      <c r="I4" s="4"/>
    </row>
    <row r="5" spans="1:16138" ht="30.75" thickBot="1" x14ac:dyDescent="0.3">
      <c r="A5" s="197" t="str">
        <f>'Appalto - 12 Mesi'!A1</f>
        <v>STIMA COSTI DELL'APPALTO, per i primi 12 mesi</v>
      </c>
      <c r="B5" s="198">
        <f>'Appalto - 12 Mesi'!H48</f>
        <v>2611092.7999999998</v>
      </c>
    </row>
    <row r="6" spans="1:16138" ht="60.75" thickBot="1" x14ac:dyDescent="0.3">
      <c r="A6" s="197" t="s">
        <v>113</v>
      </c>
      <c r="B6" s="198">
        <f>'Stima base d''asta'!F29</f>
        <v>1037</v>
      </c>
    </row>
    <row r="7" spans="1:16138" ht="30.75" thickBot="1" x14ac:dyDescent="0.3">
      <c r="A7" s="197" t="str">
        <f>'Appalto - 6 Mesi'!A1</f>
        <v>STIMA COSTI DELL'APPALTO, per i successivi 6 mesi</v>
      </c>
      <c r="B7" s="198">
        <f>'Appalto - 6 Mesi'!H48</f>
        <v>1336046.3999999999</v>
      </c>
    </row>
    <row r="8" spans="1:16138" ht="26.25" customHeight="1" thickBot="1" x14ac:dyDescent="0.3">
      <c r="A8" s="205" t="s">
        <v>122</v>
      </c>
      <c r="B8" s="199">
        <f>SUM(B4:B7)</f>
        <v>3948176.1999999997</v>
      </c>
    </row>
    <row r="9" spans="1:16138" ht="26.25" customHeight="1" thickTop="1" thickBot="1" x14ac:dyDescent="0.3">
      <c r="A9" s="207" t="s">
        <v>124</v>
      </c>
      <c r="B9" s="208">
        <f>B2+B8</f>
        <v>5527305.4446666669</v>
      </c>
    </row>
    <row r="11" spans="1:16138" x14ac:dyDescent="0.25">
      <c r="F11" s="5"/>
      <c r="H11" s="5"/>
      <c r="I11" s="5"/>
    </row>
    <row r="13" spans="1:16138" x14ac:dyDescent="0.25">
      <c r="D13" s="6"/>
    </row>
    <row r="15" spans="1:16138" s="6" customFormat="1" x14ac:dyDescent="0.25">
      <c r="A15" s="1"/>
      <c r="B15" s="1"/>
      <c r="C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&amp;C&amp;"-,Grassetto"REGIONE BASILICATA&amp;"-,Normale"
DIPARTIMENTO PROGRAMMAZIONE E FINANZE
Ufficio Amministrazione Digitale</oddHeader>
    <oddFooter>&amp;L&amp;9&amp;F - &amp;A&amp;R&amp;9&amp;P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6</vt:i4>
      </vt:variant>
    </vt:vector>
  </HeadingPairs>
  <TitlesOfParts>
    <vt:vector size="13" baseType="lpstr">
      <vt:lpstr>Affidamento 9 + 1 mesi</vt:lpstr>
      <vt:lpstr>Affidamento - SLA</vt:lpstr>
      <vt:lpstr>Stima base d'asta</vt:lpstr>
      <vt:lpstr>Appalto - 12 Mesi</vt:lpstr>
      <vt:lpstr>Appalto - 6 Mesi</vt:lpstr>
      <vt:lpstr>Appalto - Stima SLA</vt:lpstr>
      <vt:lpstr>Spesa Complessiva</vt:lpstr>
      <vt:lpstr>'Affidamento 9 + 1 mesi'!Area_stampa</vt:lpstr>
      <vt:lpstr>'Appalto - 12 Mesi'!Area_stampa</vt:lpstr>
      <vt:lpstr>'Appalto - 6 Mesi'!Area_stampa</vt:lpstr>
      <vt:lpstr>'Appalto - Stima SLA'!Area_stampa</vt:lpstr>
      <vt:lpstr>'Spesa Complessiva'!Area_stampa</vt:lpstr>
      <vt:lpstr>'Stima base d''asta'!Area_stampa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 Vincenzo</dc:creator>
  <cp:lastModifiedBy>Fiore Vincenzo</cp:lastModifiedBy>
  <cp:lastPrinted>2015-12-23T09:17:38Z</cp:lastPrinted>
  <dcterms:created xsi:type="dcterms:W3CDTF">2015-12-11T15:28:04Z</dcterms:created>
  <dcterms:modified xsi:type="dcterms:W3CDTF">2015-12-24T09:22:42Z</dcterms:modified>
</cp:coreProperties>
</file>